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0730" windowHeight="11160" firstSheet="1" activeTab="1"/>
  </bookViews>
  <sheets>
    <sheet name="Riesgos Corrupción 2019 agosto" sheetId="1" r:id="rId1"/>
    <sheet name="Estadisticas M y R " sheetId="3" r:id="rId2"/>
    <sheet name="otros datos base" sheetId="4" r:id="rId3"/>
  </sheets>
  <definedNames>
    <definedName name="_xlnm._FilterDatabase" localSheetId="0" hidden="1">'Riesgos Corrupción 2019 agosto'!$A$7:$WVT$17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3" l="1"/>
  <c r="F27" i="3"/>
  <c r="F25" i="3"/>
  <c r="C15" i="4"/>
  <c r="G28" i="4" l="1"/>
  <c r="C31" i="4"/>
  <c r="G13" i="4"/>
  <c r="D13" i="4"/>
  <c r="D12" i="4"/>
  <c r="D11" i="4"/>
  <c r="D10" i="4"/>
  <c r="D9" i="4"/>
  <c r="D8" i="4"/>
  <c r="D7" i="4"/>
  <c r="D14" i="4" s="1"/>
  <c r="H23" i="4"/>
  <c r="H24" i="4"/>
  <c r="H25" i="4"/>
  <c r="H28" i="4" s="1"/>
  <c r="H26" i="4"/>
  <c r="H27" i="4"/>
  <c r="H22" i="4"/>
  <c r="D23" i="4"/>
  <c r="D24" i="4"/>
  <c r="D25" i="4"/>
  <c r="D26" i="4"/>
  <c r="D27" i="4"/>
  <c r="D28" i="4"/>
  <c r="D29" i="4"/>
  <c r="D30" i="4"/>
  <c r="D22" i="4"/>
  <c r="D31" i="4" s="1"/>
  <c r="H8" i="4"/>
  <c r="H9" i="4"/>
  <c r="H10" i="4"/>
  <c r="H11" i="4"/>
  <c r="H12" i="4"/>
  <c r="H7" i="4"/>
  <c r="H13" i="4" s="1"/>
  <c r="G30" i="3"/>
  <c r="F30" i="3"/>
  <c r="G29" i="3"/>
  <c r="F29" i="3"/>
  <c r="G28" i="3"/>
  <c r="C32" i="4" l="1"/>
  <c r="F26" i="3"/>
  <c r="G29" i="4"/>
  <c r="G14" i="4"/>
  <c r="G26" i="3" s="1"/>
  <c r="N101" i="3"/>
  <c r="M131" i="3"/>
  <c r="L131" i="3"/>
  <c r="K131" i="3"/>
  <c r="J131" i="3"/>
  <c r="I131" i="3"/>
  <c r="H131" i="3"/>
  <c r="G131" i="3"/>
  <c r="F131" i="3"/>
  <c r="N130" i="3"/>
  <c r="N129" i="3"/>
  <c r="N128" i="3"/>
  <c r="N127" i="3"/>
  <c r="N126" i="3"/>
  <c r="N125" i="3"/>
  <c r="N124" i="3"/>
  <c r="N123" i="3"/>
  <c r="N122" i="3"/>
  <c r="N121" i="3"/>
  <c r="N120" i="3"/>
  <c r="N119" i="3"/>
  <c r="N118" i="3"/>
  <c r="N117" i="3"/>
  <c r="N116" i="3"/>
  <c r="N115" i="3"/>
  <c r="N114" i="3"/>
  <c r="N113" i="3"/>
  <c r="N112" i="3"/>
  <c r="N111" i="3"/>
  <c r="N110" i="3"/>
  <c r="N109" i="3"/>
  <c r="N108" i="3"/>
  <c r="N107" i="3"/>
  <c r="N106" i="3"/>
  <c r="N105" i="3"/>
  <c r="N104" i="3"/>
  <c r="N103" i="3"/>
  <c r="N102" i="3"/>
  <c r="N134" i="3" l="1"/>
  <c r="N133" i="3"/>
  <c r="N132"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54" i="3"/>
  <c r="G91" i="3"/>
  <c r="H91" i="3"/>
  <c r="I91" i="3"/>
  <c r="J91" i="3"/>
  <c r="K91" i="3"/>
  <c r="L91" i="3"/>
  <c r="M91" i="3"/>
  <c r="F91" i="3"/>
  <c r="K39" i="3"/>
  <c r="K38" i="3"/>
  <c r="K37" i="3"/>
  <c r="F40" i="3"/>
  <c r="F39" i="3"/>
  <c r="F38" i="3"/>
  <c r="F37" i="3"/>
  <c r="C14" i="4"/>
  <c r="G25" i="3" s="1"/>
  <c r="G27" i="3" s="1"/>
  <c r="L38" i="3"/>
  <c r="L37" i="3"/>
  <c r="G41" i="3"/>
  <c r="G31" i="3" s="1"/>
  <c r="N135" i="3" l="1"/>
  <c r="N92" i="3"/>
  <c r="N93" i="3"/>
  <c r="N94" i="3"/>
  <c r="F41" i="3"/>
  <c r="K41" i="3"/>
  <c r="F32" i="3" s="1"/>
  <c r="L41" i="3"/>
  <c r="G32" i="3" l="1"/>
  <c r="F31" i="3"/>
  <c r="N95" i="3"/>
</calcChain>
</file>

<file path=xl/comments1.xml><?xml version="1.0" encoding="utf-8"?>
<comments xmlns="http://schemas.openxmlformats.org/spreadsheetml/2006/main">
  <authors>
    <author>Autor</author>
  </authors>
  <commentList>
    <comment ref="N52" authorId="0" shapeId="0">
      <text>
        <r>
          <rPr>
            <sz val="9"/>
            <color indexed="81"/>
            <rFont val="Tahoma"/>
            <family val="2"/>
          </rPr>
          <t>Los riesgos inaceptables para la Universidad Nacional son aquellos en un nivel de aceptabilidad  moderado, alto o extremo. 
Este campo es un estimativo, ya que puede ocurrir que el proceso apenas este diseñando  el control, o que no se encuentre reportado en los archivos Access donde fue extraída la información.
Para que los controles puedan aportar en la gestión de riesgos inaceptables, estos deben de tener un diseño que permita reducir en 1 o 2 niveles la probabilidad del riesgo.</t>
        </r>
      </text>
    </comment>
    <comment ref="N99" authorId="0" shapeId="0">
      <text>
        <r>
          <rPr>
            <sz val="9"/>
            <color indexed="81"/>
            <rFont val="Tahoma"/>
            <family val="2"/>
          </rPr>
          <t>Los riesgos inaceptables para la Universidad Nacional son aquellos en un nive de aceptabilidad  moderado, alto o extremo. 
Este campo es un estimativo, ya que puede ocurrir que el proceso apenas este diseñando  el control, o que no se encuentre reportado en los archivos Access donde fue extraida la información</t>
        </r>
      </text>
    </comment>
  </commentList>
</comments>
</file>

<file path=xl/sharedStrings.xml><?xml version="1.0" encoding="utf-8"?>
<sst xmlns="http://schemas.openxmlformats.org/spreadsheetml/2006/main" count="332" uniqueCount="221">
  <si>
    <t>PROCESO</t>
  </si>
  <si>
    <t>RIESGO</t>
  </si>
  <si>
    <t>CALIFICACIÓN INHERENTE</t>
  </si>
  <si>
    <t>CALIFICACIÓN RESIDUAL</t>
  </si>
  <si>
    <t>CONTROLES</t>
  </si>
  <si>
    <t>CAUSA</t>
  </si>
  <si>
    <t>CONSECUENCIA</t>
  </si>
  <si>
    <t>ADJUNTOS</t>
  </si>
  <si>
    <t>RESPONSABLE</t>
  </si>
  <si>
    <t>OBSERVACIONES</t>
  </si>
  <si>
    <t>03.003 DIVULGACIÓN CULTURAL</t>
  </si>
  <si>
    <t>RC.03.003.001 - Recibir dádiva para favorecer a un proveedor.</t>
  </si>
  <si>
    <t>Zona Alta (Entre 30 y 50)</t>
  </si>
  <si>
    <t>30</t>
  </si>
  <si>
    <t>CC.03.003.001 - Estatuto de Personal Administrativo_x000D_
CC.12.002.006 - Aplicación del manual de convenios y contratos</t>
  </si>
  <si>
    <t>I1 - Personal</t>
  </si>
  <si>
    <t>C1 - Pérdidas económicas_x000D_
C8 - Reprocesos_x000D_
C4 - Incumplimientos legales_x000D_
C7 - Sanciones</t>
  </si>
  <si>
    <t>03.003 Enc-00003397 - 03.003 Encuesta Mon y Rev RC 2018 Divulgación cultural_x000D_
Ficha de e-00003396 - Ficha de escenarios de riesgo 2018</t>
  </si>
  <si>
    <t>05.002 ADMISIONES</t>
  </si>
  <si>
    <t>40</t>
  </si>
  <si>
    <t>Zona Moderada (Entre 15 y 25)</t>
  </si>
  <si>
    <t>20</t>
  </si>
  <si>
    <t>CC.05.002.001 - Los controles se encuentran definidos en el procedimiento Logística de aplicación de pruebas_x000D_
CC.05.002.003 - Los controles se encuentran definidos en el procedimiento Lectura de hojas de respuesta_x000D_
CC.05.002.004 - Canal seguro para la carga de pruebas por parte de los Coordinadores de los programas curriculares de posgrado_x000D_
CC.05.002.002 - Los controles se encuentran definidos en el procedimiento Instructivo para la aplicación de pruebas de posgrado dirigido a los docentes designados_x000D_
CC.05.002.005 - Control de acceso al sistema de información ISYSDNA</t>
  </si>
  <si>
    <t>I1 - Personal_x000D_
I1 - Personal</t>
  </si>
  <si>
    <t>C8 - Reprocesos_x000D_
C2 - Pérdida de imagen_x000D_
C4 - Incumplimientos legales</t>
  </si>
  <si>
    <t>05.002 Enc-00003402 - 05.002 Encuesta Mon y Rev RC 2018 Admisiones_x000D_
Riesgo cor-00003401 - Riesgo corrupción posgrado_proceso admisiones_8junio17</t>
  </si>
  <si>
    <t>05.003 REGISTRO Y MATRÍCULA</t>
  </si>
  <si>
    <t>CC.05.003.006 - Auditorias aleatorias a las modificaciones de notas_x000D_
CC.05.003.005 - Auditoria aleatoria a las modificaciones del puntaje básico de matrícula</t>
  </si>
  <si>
    <t>E6 - Culturales_x000D_
I1 - Personal_x000D_
I3 - Procesos_x000D_
I8 - Normas y directrices</t>
  </si>
  <si>
    <t>C1 - Pérdidas económicas_x000D_
C2 - Pérdida de imagen_x000D_
C4 - Incumplimientos legales_x000D_
C7 - Sanciones</t>
  </si>
  <si>
    <t>DRM_fichar-00003420 - DRM_fichariesgoscorrupción_2018 S Bog_x000D_
05.003 Enc-00003421 - 05.003 Encuesta Mon y Rev RC 2018 Registro y Matrícula S Bog</t>
  </si>
  <si>
    <t>05.004 GESTIÓN DE LA ACTIVIDAD ACADÉMICA</t>
  </si>
  <si>
    <t>CC.05.004.001 - Estatuto Estudiantil_x000D_
CC.05.004.003 - Revisión documental_x000D_
CC.05.004.004 - Legislación y normatividad_x000D_
CC.05.004.002 - Estatuto Docente</t>
  </si>
  <si>
    <t>I1 - Personal_x000D_
I8 - Normas y directrices_x000D_
I3 - Procesos</t>
  </si>
  <si>
    <t>C6 - Llamados de atención_x000D_
C2 - Pérdida de imagen_x000D_
C7 - Sanciones</t>
  </si>
  <si>
    <t>05.004 Enc-00003438 - 05.004 Encuesta Mon y Rev RC 2018 Gest Activ Acad S Bog_x000D_
mapa de ri-00003439 - mapa de riesgo corrupción GAA Bogotá</t>
  </si>
  <si>
    <t>06.005 GESTIÓN DE LA EXTENSIÓN</t>
  </si>
  <si>
    <t>CC.06.005.002 - Seguimiento a la designación de los Directores de Proyectos de acuerdo a su idoneidad, pertinencia y disponibilidad mediante la plataforma Hermes_x000D_
CC.06.005.001 - Seguimiento a la aplicación del Acuerdo 036 de 2009 por medio de la plataforma Hermes_x000D_
CC.06.005.003 - Seguimiento a la verificación en la etapa precontractual de lo aprobado en el proyecto contra los recursos a contratar en la ejecución del mismo mediante la plataforma Hermes</t>
  </si>
  <si>
    <t>I1 - Personal_x000D_
E6 - Culturales_x000D_
I3 - Procesos_x000D_
E1 - Políticos_x000D_
E2 - Económicos</t>
  </si>
  <si>
    <t>C1 - Pérdidas económicas_x000D_
C2 - Pérdida de imagen_x000D_
C4 - Incumplimientos legales_x000D_
C7 - Sanciones_x000D_
C9 - Insatisfacción del usuario</t>
  </si>
  <si>
    <t>Formato ac-00003429 - Formato acciones correctivas, preventivas y de mejora_x000D_
06.005 Enc-00003431 - 06.005 Encuesta Mon y Rev RC 2018 Gest Exten_x000D_
Matriz act-00003430 - Matriz actualizada</t>
  </si>
  <si>
    <t>11.001 GOBIERNO Y GESTIÓN DE SERVICIOS DE TI</t>
  </si>
  <si>
    <t>15</t>
  </si>
  <si>
    <t>CC.11.001.001 - Política de Seguridad informática y de la información_x000D_
CC.11.001.003 - Backup y recuperaciones_x000D_
CC.11.001.002 - Control de acceso</t>
  </si>
  <si>
    <t>I8 - Normas y directrices_x000D_
I1 - Personal_x000D_
I2 - Infraestructura_x000D_
I3 - Procesos</t>
  </si>
  <si>
    <t>dnticalidad_nal - Calidad Dntic</t>
  </si>
  <si>
    <t>12.007 GESTIÓN DE ESPACIOS FÍSICOS</t>
  </si>
  <si>
    <t>Zona Extrema (Entre 60 y 100)</t>
  </si>
  <si>
    <t>60</t>
  </si>
  <si>
    <t>CC.12.007.001 - Instructivo para la asignación de los espacios físicos</t>
  </si>
  <si>
    <t>E6 - Culturales_x000D_
E2 - Económicos_x000D_
I1 - Personal_x000D_
I3 - Procesos</t>
  </si>
  <si>
    <t>02.004.001 - Pérdida de oportunidades para la comunidad académica_x000D_
C4 - Incumplimientos legales_x000D_
C7 - Sanciones_x000D_
C9 - Insatisfacción del usuario</t>
  </si>
  <si>
    <t>12.007 Fic-00003573 - 12.007 Ficha escenarios riesgos Gest esp fís S AMA Marzo 2018_x000D_
12.007 Enc-00003574 - 12.007 Encuesta Mon y Rev RC 2018 Gest Ord y Dllo Fís S Ama</t>
  </si>
  <si>
    <t>CC.12.007.002 - Manual de convenios y contratos, Cartilla guía de supervisión e interventoría de contratos y órdenes. Proceso Adquisición de Bienes y Servicios</t>
  </si>
  <si>
    <t>I1 - Personal_x000D_
I3 - Procesos_x000D_
I8 - Normas y directrices_x000D_
I6 - Cultura Organizacional</t>
  </si>
  <si>
    <t>C1 - Pérdidas económicas_x000D_
C6 - Llamados de atención_x000D_
C2 - Pérdida de imagen_x000D_
C7 - Sanciones</t>
  </si>
  <si>
    <t>12.007 Enc-00003576 - 12.007 Encuesta Mon y Rev RC 2018 Gest Ord y Dllo Fís S Bog_x000D_
Ficha Gest-00003575 - Ficha Gestión de Espacios S Bog 2018</t>
  </si>
  <si>
    <t>CC.12.007.013 - Entrega de los espacios físicos al usuario de forma oficial_x000D_
CC.12.007.012 - Inventario actualizado  de los espacios físicos en la Sede</t>
  </si>
  <si>
    <t>I3 - Procesos_x000D_
E6 - Culturales_x000D_
I1 - Personal_x000D_
E2 - Económicos</t>
  </si>
  <si>
    <t>Ficha Esc -00003588 - Ficha Esc Gest Esp Fís S PAL 2018_x000D_
Eval Cont -00003587 - Eval Cont RC Gest Esp Fis S PAL 2018_x000D_
12.007 Enc-00003589 - 12.007 Encuesta Mon y Rev RC 2018 Gest Ord y Dllo Fís S Pal</t>
  </si>
  <si>
    <t>Plan 201641</t>
  </si>
  <si>
    <t>Planes GR.0014 y OM.0146</t>
  </si>
  <si>
    <t xml:space="preserve">GR 0015 </t>
  </si>
  <si>
    <t>PLAN RELACIONADO</t>
  </si>
  <si>
    <t>ACCIONES A REALIZAR / REALIZADAS</t>
  </si>
  <si>
    <t>SOPORTE ACCIONES REALIZADAS</t>
  </si>
  <si>
    <t>RC.05.002.001 - Uso indebido de la información para favorecer intereses particulares en el proceso de admisión posgrado.</t>
  </si>
  <si>
    <t>RC.05.003.002 - Alteración de los datos en el sistema de información académica y demás aplicativos relacionados para favorecer o perjudicar a un usuario. Sede Bogotá.</t>
  </si>
  <si>
    <t>RC.05.004.001 - Uso indebido, falsificación o manipulación de la información académica por parte de docentes y estudiantes en la Sede Bogotá.</t>
  </si>
  <si>
    <t>RC.06.005.001 - Abuso del poder por parte de los intervinientes directos o indirectos, en el manejo de recursos de cualquier índole en el ciclo de vida de los proyectos de extensión buscando beneficio particular.</t>
  </si>
  <si>
    <t>RC.11.001.001 - Alteración de la confidencialidad, integridad y disponibilidad de la información en procesos de TI que soportan los sistemas de misión crítica (SARA, SIA y QUIPU) declarados como confidenciales.</t>
  </si>
  <si>
    <t>RC.12.007.001 - Abuso de autoridad en la consecución, asignación y/o restitución de recursos físicos en la Universidad para favorecer intereses particulares Sede Amazonía.</t>
  </si>
  <si>
    <t>RC.12.007.007 - Abuso de autoridad en la consecución, asignación y/o restitución de recursos físicos en la Universidad para favorecer intereses particulares Sede Palmira.</t>
  </si>
  <si>
    <t>Plan GR. 0020</t>
  </si>
  <si>
    <t>Plan GR 0033</t>
  </si>
  <si>
    <t>Plan 201638</t>
  </si>
  <si>
    <t>Plan GR.0034</t>
  </si>
  <si>
    <t>12.011 GESTIÓN ADMINISTRATIVA DE BIENES Y SERVICIOS</t>
  </si>
  <si>
    <t>Emitir un recibido a satisfacción de un bien y/o un servicio sin el
cumplimiento de las condiciones pactadas para un beneficio en
favor propio o de un tercero.</t>
  </si>
  <si>
    <t>Control 1: Normas, procedimientos y herramientas de apoyo al seguimiento a la ejecución contractual y Guía “Cartilla para el ejercicio de la función de
supervisión e interventoría de contratos y ordenes contractuales”
Control 2: Ejecución de programas de capacitación</t>
  </si>
  <si>
    <t>I1 - Personal
I8 - Normas y directrices</t>
  </si>
  <si>
    <t>C1 - Pérdidas económicas
C2 - Pérdida de imagen
C4 - Incumplimientos legales
C7 - Sanciones
C9 - Insatisfacción del Usuario</t>
  </si>
  <si>
    <t xml:space="preserve">Julio Cesar Morales Castañeda </t>
  </si>
  <si>
    <t xml:space="preserve">1. Correo enviado a dircultura - solicitando  los soporte de evaluación de controles
2. Correo de respuesta de dircultura con los soportes de evaluación de controles
3. Soportes de evaluación de controles </t>
  </si>
  <si>
    <t>1. Trazabilidad de correos a dirnala_nal
2. Soporte controles admisiones</t>
  </si>
  <si>
    <t xml:space="preserve">El analisis del monitoreo y revisión presentado a continuación es entre los riesgos de corrupción reportados en el Mapa de riesgos de corrupción 2019 versión 0 y el Mapa de riesgos de corrupción 2019 versión 2. </t>
  </si>
  <si>
    <t xml:space="preserve">UNIVERSIDAD NACIONAL DE COLOMBIA </t>
  </si>
  <si>
    <t>RIESGOS DE CORRUPCIÓN AÑO 2019 EN ZONA MODERADA, ALTA Y EXTREMA SIN PLANES DE TRATAMIENTO IDENTIFICADOS EN SOFTEXPERT</t>
  </si>
  <si>
    <t>dircultura - Programación Cultural UN</t>
  </si>
  <si>
    <t xml:space="preserve">* Las 3 actividades del plan relacionado fueron terminadas;  la primer actividad presento un retraso en su ejecución comparada con su planeación; las otras 2 actividades fueron terminadas exitosamente
* Con respecto a los controles  CC.03.003.001 -Estatuto de Personal Administrativo y C.C 12.002.006 Aplicación del manual de convenios y contratos, no se encontraron el el sistema los soportes de evaluación del control, por ende su evaluación y modificación al riesgo residual es de cero. </t>
  </si>
  <si>
    <t>dirnala_nal - Dirección Nacional De Admisiones</t>
  </si>
  <si>
    <t>* Las 2 actividades del plan relacionado fueron terminadas exitosamente; aunque no se encontró el instructivo adjuntado en el plan de tratamiento de la actividad 1, se encontró en el Soft Expert bajo el código U-IN-05.002.009.
Con respecto a los controles CC.05.002.005, CC.05.002.002, CC.05.002.004, CC.05.002.003, CC.05.002.001, no se encontraron en el Soft Expert los soportes de evaluación de los controles, por ende su evaluación es de cero (0.0)</t>
  </si>
  <si>
    <t>simege_regbog - División De Registro Bogotá</t>
  </si>
  <si>
    <t xml:space="preserve">
* Con relación a los controles CC.05.003.005 "Auditoria aleatoria a las modificaciones del puntaje básico de matricula" y CC.05.003.006 "Auditorias aleatorias a las modificaciones de notas", no existe en el Soft Expert los soportes de evaluación del control, por ende su evaluación es de cero (0.0)
* Adicionalmente y después de cargar en el Soft Expert los soportes de evaluación del control, se debe revisar si el riesgo pasa de vulnerabilidad residual "Moderada" a "Baja", en caso de seguir fuera del apetito de riesgo de la Universidad (baja) se debe de crear, cargar en el sistema y ejecutar un  plan de tratamiento para el riesgo asociado.</t>
  </si>
  <si>
    <t>diracasede_bog - Dirección Académica Sede Bogotá</t>
  </si>
  <si>
    <t>*En la revisión anterior no se tenia un plan asociado, 
* En la revisión actual, esta asociado el plan  201638 con 3 actividades,  todas están planificadas con fechas de inicio a mas tardar para el 08/04/2019, pero no se evidencia en el Soft Expert la ejecución de ninguna de ellas, adicionalmente la actividad 3, se encuentra retrasada.
* Con relación a los controles 
CC.05.004.001 "Estatuto estudiantil", 
CC.05.004.002 "Estatuto docente",
CC.05.004.003 "Revisión documental",
CC.05.004.004 "Legislación y normatividad", no existe evidencia en el Soft Expert de los soportes de evaluación del control, por ende su evaluación es de cero (0.0)</t>
  </si>
  <si>
    <t>dneipi - Dirección Nacional de Extensión innovación y propiedad intelectual</t>
  </si>
  <si>
    <t xml:space="preserve">*Según la planificación del  plan GR.0014, debía ser ejecutado entre el 17/12/2018 y 28/06/2019, al día de hoy se encuentra retrasado y sin  avances de su ejecución en el Soft Expert.
* El plan OM.0146 se encuentra retrasado y sin avances de su ejecución en el Soft Expert. Según su planificación, las  acciones 1 y 2  debían ser ejecutadas entre el 17/12/2018 y 28/06/2019, al día de hoy su % ejecución es de 0%. La acción 3, debe de ejecutarse entre el 17/12/2018 y 29/11/2019, al día de hoy su % ejecución es de 0%
*Con relación a los controles 
CC.06.005.003 "Seguimiento a la verificación en la etapa precontractual de lo aprobado en el proyecto contra los recursos a contratar en la ejecución del mismo mediante la plataforma Hermes",
CC.06.005.001 "Seguimiento a la aplicación del Acuerdo 036 de 2009 por medio de la plataforma Hermes" ,
CC.06.005.002 "Seguimiento a la designación de los Directores de Proyectos de acuerdo a su idoneidad, pertinencia y disponibilidad mediante la plataforma Hermes", no se encontraron en el Soft Expert los soportes de evaluación de los controles, por ende su evaluación es de cero (0.0)
</t>
  </si>
  <si>
    <t>1. U-FT-15-00003472 - 1. U-FT-15.001.028 Ficha escenario de riesgo de Corrupción_x000D_
2. Verific-00003473 - 2. Verificación de controles asociados a riesgos de corrupción 2017-DNTIC</t>
  </si>
  <si>
    <t>* El plan GR.0034 se encuentra en ejecución, sus 3 primeras acciones están con un 50% o más de ejecución, la acción 4 esta con un 50% de ejecución pero se encuentra retrasada ya que su planificación implicaba terminar la acción el 31/07/2019. Las acciones 4 y 5 se encuentra con 0% de ejecución con fechas planificadas entre el 1/04/2019 y el 29/11/2019</t>
  </si>
  <si>
    <t>Contiene plan de tratamiento pero todavía no se ha cargado en el Soft Expert</t>
  </si>
  <si>
    <t>gespaciosf_ama - Gestión de Espacios Físicos Amazonia</t>
  </si>
  <si>
    <t>* El plan GR.0015  fue ejecutado y finalizado en el año 2018. Pero el RC continua en zona alta, debe formularse nuevos controles que permitan mitigar el riesgo ya sea de probabilidad o de impacto planeando y ejecutando un  plan de tratamiento de riesgos. También puede optarse por mejorar la efectividad del control  CC.12.007.001 "Instructivo para la asignación de espacios Físicos"  con un plan de mejora, o para este caso en particular,  realizando el soporte de evaluación de control (del que no existe soporte de evidencia en el Soft Expert)</t>
  </si>
  <si>
    <t>RC.12.007.002 - Incumplimiento de los requisitos legales aplicables: Se puede presentar en la en la celebración de contratos, interventoría de contratos, apropiación de recursos y manejos presupuestales, ETC. De la sede Bogotá.</t>
  </si>
  <si>
    <t>calsecadmce_bog - Calidad Administración Espacios Bogotá</t>
  </si>
  <si>
    <t>No se evidencia Plan de tratamiento en el Soft Expert</t>
  </si>
  <si>
    <t>* No existe plan de tratamiento o de mejora en el Soft Expert para este riesgo (aparece el Plan GR.0020, pero este no es un plan sino una directriz del sistema realizada por la coordinación SIGA  para solicitar a las dependencias correspondientes la planeación, ejecución y creación en el sistema de un plan para modificar la vulnerabilidad residual del riesgo asociado).
* Con relación al control l CC.12.007.002 "Manual de convenios y contratos, Cartilla guía de supervisión e interventoría de contratos y órdenes. Proceso Adquisición de Bienes y Servicios",  no existe evidencia en el Soft Expert del soporte de evaluación del control, por ende su evaluación es de cero (0.0)</t>
  </si>
  <si>
    <t>ofordenamiento_pal - Oficina De Ordenamiento Y Desarrollo Físico Palmira</t>
  </si>
  <si>
    <t>* No existe Plan de tratamiento para el riesgo asociado, los controles cuentan su respectivo el soporte de evaluación en el Soft Expert</t>
  </si>
  <si>
    <t>Nota 1 : La versión 1 del Mapa de riesgos de corrupción no se considera en este analisis, ya que fue modificada el día 22/08/2019 por recomendación de la Gerencia Nacional Administrativa y Financiera</t>
  </si>
  <si>
    <t xml:space="preserve">ANÁLISIS MONITOREO Y REVISIÓN RIESGOS DE CORRUPCIÓN  </t>
  </si>
  <si>
    <t xml:space="preserve">Adjuntos fuera del Soft Expert 
1.Matriz riesgo corrupción No. 2 GABS
2. Evaluación de controles GABS
3. Medición de impacto GABS
</t>
  </si>
  <si>
    <t>Nota 2 : Para facilitar la comprensión del análisis, los resultados serán mostrados en forma de tablas y gráficas</t>
  </si>
  <si>
    <t>Total controles</t>
  </si>
  <si>
    <t>Promedio de riesgos por proceso</t>
  </si>
  <si>
    <t>Promedio de controles por proceso</t>
  </si>
  <si>
    <t>Promedio de controles por riesgo</t>
  </si>
  <si>
    <t>Versión 0</t>
  </si>
  <si>
    <t>Versión 2</t>
  </si>
  <si>
    <t xml:space="preserve">Nota 3 : Los datos usados para el análisis fueron extraidos de los archivos Access de las versiones 0 y 2 del Mapa de Riesgos de Corrupción año 2019 </t>
  </si>
  <si>
    <t>Bajo</t>
  </si>
  <si>
    <t>Moderado</t>
  </si>
  <si>
    <t>Alto</t>
  </si>
  <si>
    <t>Extremo</t>
  </si>
  <si>
    <t>Total</t>
  </si>
  <si>
    <t>Cantidad</t>
  </si>
  <si>
    <t>total</t>
  </si>
  <si>
    <t>Proceso</t>
  </si>
  <si>
    <t>Riesgo inherentes</t>
  </si>
  <si>
    <t>Riesgo residuales</t>
  </si>
  <si>
    <t>PLANEACIÓN ESTRATÉGICA</t>
  </si>
  <si>
    <t>AGENCIAR LAS RELACIONES INTERINSTITUCIONALES</t>
  </si>
  <si>
    <t>DIVULGACIÓN DE INFORMACIÓN GENERAL</t>
  </si>
  <si>
    <t>DIVULGACIÓN PRODUCCIÓN ACADÉMICA</t>
  </si>
  <si>
    <t>DIVULGACIÓN CULTURAL</t>
  </si>
  <si>
    <t>DIVULGACIÓN DE INFORMACIÓN OFICIAL UNIVERSITARIA</t>
  </si>
  <si>
    <t>GESTIÓN DE LA INVESTIGACIÓN Y CREACIÓN ARTÍSTICA</t>
  </si>
  <si>
    <t>GESTIÓN DE PROGRAMAS CURRICULARES</t>
  </si>
  <si>
    <t>ADMISIONES</t>
  </si>
  <si>
    <t>REGISTRO Y MATRICULA</t>
  </si>
  <si>
    <t>GESTIÓN DE LA ACTIVIDAD ACADÉMICA</t>
  </si>
  <si>
    <t>APOYO A LA INNOVACIÓN ACADÉMICA</t>
  </si>
  <si>
    <t>GESTIÓN DE LA EXTENSIÓN</t>
  </si>
  <si>
    <t>GESTIÓN DE LA INNOVACIÓN Y PROPIEDAD INTELECTUAL</t>
  </si>
  <si>
    <t>GESTIÓN DE EGRESADOS</t>
  </si>
  <si>
    <t>BIENESTAR UNIVERSITARIO</t>
  </si>
  <si>
    <t>GESTIÓN DEL TALENTO HUMANO</t>
  </si>
  <si>
    <t>GESTIÓN DE RECURSOS Y SERVICIOS BIBLIOTECARIOS</t>
  </si>
  <si>
    <t>GESTIÓN DE LABORATORIOS</t>
  </si>
  <si>
    <t>GOBIERNO Y GESTÓN DE SERVICIOS DE TI</t>
  </si>
  <si>
    <t>GESTIÓN DOCUMENTAL</t>
  </si>
  <si>
    <t>PRESUPUESTO</t>
  </si>
  <si>
    <t>ADQUISICIÓN DE BIENES Y SERVICIOS</t>
  </si>
  <si>
    <t>GESTIÓN DE BIENES</t>
  </si>
  <si>
    <t>TESORERÍA</t>
  </si>
  <si>
    <t>CONTABLE</t>
  </si>
  <si>
    <t>GESTIÓN DE ESPACIOS FÍSICOS</t>
  </si>
  <si>
    <t>SERVICIOS GENERALES Y DE APOYO ADMINISTRATIVO</t>
  </si>
  <si>
    <t>COORDINACIÓN Y GESTIÓN DE PROCESOS ADMINISTRATIVOS Y FINANCIEROS</t>
  </si>
  <si>
    <t>GESTIÓN JURÍDICA</t>
  </si>
  <si>
    <t>EVALUACIÓN INDEPENDIENTE</t>
  </si>
  <si>
    <t>AUTOEVALUACIÓN INSTITUCIONAL</t>
  </si>
  <si>
    <t>CONTROL DISCIPLINARIO</t>
  </si>
  <si>
    <t>MEJORAMIENTO DE LA GESTIÓN</t>
  </si>
  <si>
    <t>GESTIÓN AMBIENTAL</t>
  </si>
  <si>
    <t>SEGURIDAD SOCIAL EN SALUD</t>
  </si>
  <si>
    <t>SEGURIDAD SOCIAL EN PENSIONES</t>
  </si>
  <si>
    <t>Id. Proceso</t>
  </si>
  <si>
    <t>TOTAL</t>
  </si>
  <si>
    <t>Se gestionaron con controles los riesgos  inaceptables?</t>
  </si>
  <si>
    <t>PROCESOS QUE NO REQUIEREN GESTIÓN DE RIESGOS CON CONTROLES</t>
  </si>
  <si>
    <t>PROCESOS QUE GESTIONARON RIESGOS CON CONTROLES</t>
  </si>
  <si>
    <t>PROCESOS QUE NO GESTIONARON RIESGOS CON CONTROLES</t>
  </si>
  <si>
    <t>PROCESOS QUE NO REQUIRIERON  GESTIÓN DE RIESGOS CON CONTROLES</t>
  </si>
  <si>
    <t>DIRECCIONAMIENTO ESTRATÉGICO INSTITUCIONAL</t>
  </si>
  <si>
    <t>GESTIÓN FINANCIERA</t>
  </si>
  <si>
    <t>GESTIÓN ADMINISTRATIVA DE BIENES Y SERVICIOS</t>
  </si>
  <si>
    <t>Este proceso tiene 2 planes de tratamiento asociado, se solicito a dicha dependencia / persona actualizar en el Soft Expert el estado de estos planes y adicionalmente se les solicito que enviarán los soportes de evaluación de controles</t>
  </si>
  <si>
    <t>Este proceso termino su plan de tratamineto según el Soft Exper, además se solicitó evidencia de los controles a la dependencia/persona responsable, dichos soportes de evidencia fueron enviados al correo  institucional siga_nal@unal.edu.co , pero todavia falta estimar su efectividad y ser aprobados, por ende dichos soportes no fueron incluidos en este analisis</t>
  </si>
  <si>
    <t xml:space="preserve">Este proceso tiene un plan asociado del cual no se encontraron avances en su ejecución en el Soft Expert , Se solicito mediante mailing a la dependencia / persona responsable registrar los avancen del plan ( o empezar su ejecución en caso de no haberlo hecho) y adicionalmente enviar lo soportes de evaluación de los controles </t>
  </si>
  <si>
    <t>TOTAL PROCESOS</t>
  </si>
  <si>
    <t>Total riesgos</t>
  </si>
  <si>
    <t>Total procesos</t>
  </si>
  <si>
    <t>Índice de vulnerabilidad inherente</t>
  </si>
  <si>
    <t>Índice de vulnerabilidad residual</t>
  </si>
  <si>
    <t xml:space="preserve"> </t>
  </si>
  <si>
    <t>Resumen de la calificación del  riesgo  inherente v2</t>
  </si>
  <si>
    <t>Resumen de la calificación del  riesgo residual v2</t>
  </si>
  <si>
    <t>Resumen de la calificación del  riesgo inherente v0</t>
  </si>
  <si>
    <t>Resumen de la calificación del  riesgo residual v0</t>
  </si>
  <si>
    <t>Valor riesgo</t>
  </si>
  <si>
    <t>Valor riesgo x Cantidad</t>
  </si>
  <si>
    <t>Ind Vul Inherente</t>
  </si>
  <si>
    <t>Ind Vul Residual</t>
  </si>
  <si>
    <t>Nivel de riesgos inherentes significativos</t>
  </si>
  <si>
    <t>Nivel de riesgos residuales significativos</t>
  </si>
  <si>
    <t>Tabla 1. Resumen general Mapa de RC 2019 
V0 y V2</t>
  </si>
  <si>
    <t>Tabla 2. Indicadores y estadísticas de gestión de riesgos de corrupción V0 y V1</t>
  </si>
  <si>
    <t>Tabla 3. Nivel de aceptabilidad de riesgos inherentes de corrupción 2019 V0 y V2</t>
  </si>
  <si>
    <t>Tabla 4. Nivel de aceptabilidad de riesgos residuales  de corrupción 2019 V0 y V2</t>
  </si>
  <si>
    <t>Tabla 5: Nivel de aceptabilidad por proceso de los riesgos inherentes  y residuales V0</t>
  </si>
  <si>
    <t>Tabla 6: Nivel de aceptabilidad por proceso de los riesgos inherentes  y residuales V2</t>
  </si>
  <si>
    <t>Índice promedio de eficiencia de los controles implementados por disminución de la calificación del riesgo ihnerente</t>
  </si>
  <si>
    <t>1. Correo enviado a simege_rebgog@unal.edu.co</t>
  </si>
  <si>
    <t>1. Correo enviado a diracasede_bog</t>
  </si>
  <si>
    <t xml:space="preserve">1. Correo enviado a dneipi@unal.edu.co </t>
  </si>
  <si>
    <t>1. correo enviado</t>
  </si>
  <si>
    <t xml:space="preserve">1. Soporte controles Gestión de espacios Físicos Amazonia
2. Trazabilidad de correos a gespaciosf_ama
</t>
  </si>
  <si>
    <t>1. Correo enviado</t>
  </si>
  <si>
    <t xml:space="preserve">* Se solicita mediante correo  a la dircultura - Programación Cultural UN - diligenciar  los soportes de la evaluación de los controles CC.03.003.001 Y CC.12.002.006; para posteriormente ser cargados en el Soft Expert por el Sistema Integral de Gestión Académico, Administrativo y Ambiental
</t>
  </si>
  <si>
    <t xml:space="preserve">* Se solicita mediante correo a la dirnala_nal - Dirección Nacional De Admisiones - diligenciar en el Soft Expert los soportes de evaluación  de los controles  CC.05.002.005, CC.05.002.002, CC.05.002.004, CC.05.002.003, CC.05.002.001; para posteriormente ser cargados en el Soft Expert por el Sistema Integral de Gestión Académico, Administrativo y Ambiental
  </t>
  </si>
  <si>
    <t>*Se solicita mediante correo a la dneipi - Dirección Nacional de Extensión innovación y propiedad intelectual empezar con la ejecución del plan GR.0014; en caso de estar ya ejecutado, se solicita actualizar su estado en el Soft Expert junto con la evidencia / soporte / documentación correspondiente.
*Se solicita mediante correo a la dneipi - Dirección Nacional de Extensión innovación y propiedad intelectual -empezar con la ejecución del plan OM.0146; en caso de estar ya ejecutado, se solicita actualizar su estado en el Soft Expert junto con el cargue de  la evidencia/ documentación /soportes  correspondientes
* Se solicita mediante correo a la  dneipi - Dirección Nacional de Extensión innovación y propiedad intelectual - diligenciar los soportes de evaluación  de los controles  CC.06.005.003, CC.006.005.001, CC.006.005.002; ; para posteriormente ser cargados en el Soft Expert por el Sistema Integral de Gestión Académico, Administrativo y Ambiental</t>
  </si>
  <si>
    <t xml:space="preserve">*Se solicita mediante correo a la dnticalidad_nal - Calidad Dntic - terminar de ejecutar y cerrar en el Soft Expert la acción 4 del Plan GR.0034; también empezar la ejecución de las acciones 5 y 6. </t>
  </si>
  <si>
    <t xml:space="preserve">*Se solicita mediante correo a calsecadmce_bog - Calidad Administración Espacios Bogotá - diligenciar el soporte de evaluación del control CC.12.007.002 "; para posteriormente ser cargado en el Soft Expert por el Sistema Integral de Gestión Académico, Administrativo y Ambiental.
* Si después de actualizar la evaluación del control el riesgo asociado continua en zona moderada, se solicitará a la dependencia correspondiente realizar un plan de tratamiento </t>
  </si>
  <si>
    <t>* Se solicita mediante correo  a la ofordenamiento_pal - Oficina De Ordenamiento Y Desarrollo Físico Palmira, - cargar en el Soft Expert el documento con el plan de tratamiento para el riesgo RC.12.007.007, y posteriormente empezar con su ejecución según las fechas planificadas</t>
  </si>
  <si>
    <t xml:space="preserve">
*Se solicita  mediante correo a la simege_regbog - División De Registro Bogotá - diligenciar los soportes de evaluación de los controles CC.05.003.005 Y CC.05.003.006; para posteriormente ser cargados en el Soft Expert por el Sistema Integral de Gestión Académico, Administrativo y Ambiental
* Adicionalmente y después de actualizar la evaluación de los controles CC.05.003.005 Y CC.05.003.006 en el Soft Expert se debe revisar si aportó en la disminución de la vulnerabilidad residual del riesgo RC.05.003.002; si los controles permiten que el riesgo entre en el apetito de riesgo de la Universidad (Bajo) no es necesario por el momento realizar alguna acción. en caso contrario debe de crearse, cargarse en el sistema y ejecutarse un plan de tratamiento.</t>
  </si>
  <si>
    <t>* Se solicita mediante correo a la diracasede_bog - Dirección Académica Sede Bogotá - subir al Soft Expert  las evidencias de la acción 3 del plan 201638 asociado al riesgo anterior; en caso de no tener evidencias o avances en dicha actividad, deben priorizar su ejecución y empezar con las acciones 1 y 2 del plan mencionado.
* Adicionalmente se solicita mediante correo a dicha dependencia  diligenciar los soportes de evaluación de los controles CC.05.004.001 "Estatuto estudiantil", 
CC.05.004.002 "Estatuto docente",
CC.05.004.003 "Revisión documental",
CC.05.004.004 "Legislación y normatividad"; para posteriormente ser cargados en el Soft Expert por el Sistema Integral de Gestión Académico, Administrativo y Ambiental</t>
  </si>
  <si>
    <t xml:space="preserve">Riesgo subido al Soft Expert junto a sus controles y plan de tratamiento. 
</t>
  </si>
  <si>
    <t xml:space="preserve">No se realizó ninguna solicitud, ya que el riesgo fue actualizado hace poco en el sistema y el plan de tratamiento asociado no reporta actividades retrasadas. </t>
  </si>
  <si>
    <t xml:space="preserve">Adjuntos subidos al Soft Expert 
1.Matriz riesgo corrupción No. 2 GABS
2. Evaluación de controles GABS
3. Medición de impacto GABS
</t>
  </si>
  <si>
    <t>* Se solicita mediante correo a la gespaciosf_ama - Gestión de Espacios Físicos Amazonia - diligenciar el soporte de evaluación del control CC.12.007.001 "Instructivo para la asignación de espacios Físicos"
*Adicionalmente y después de actualizar la evaluación del control CC.12.007.001 en el Soft Expert, se debe revisar si aportó en la disminución del riesgo residual asociado; si el control permite que el riesgo asociado entre en el apetito de riesgo de la Universidad (bajo) no es necesario por el momento realizar alguna acción, en caso contrario se debe realizar un plan de mejoramiento para el control CC.12.007.001 o implementar un plan de tratamiento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</si>
</sst>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4" x14ac:knownFonts="1">
    <font>
      <sz val="11"/>
      <color theme="1"/>
      <name val="Calibri"/>
      <family val="2"/>
      <scheme val="minor"/>
    </font>
    <font>
      <sz val="10"/>
      <name val="Ancizar Sans"/>
      <family val="2"/>
    </font>
    <font>
      <b/>
      <sz val="16"/>
      <name val="Ancizar Sans"/>
      <family val="2"/>
    </font>
    <font>
      <sz val="12"/>
      <name val="Ancizar Sans"/>
      <family val="2"/>
    </font>
    <font>
      <sz val="10"/>
      <name val="Arial"/>
      <family val="2"/>
    </font>
    <font>
      <b/>
      <sz val="12"/>
      <color rgb="FFFFFFFF"/>
      <name val="Ancizar Sans"/>
      <family val="2"/>
    </font>
    <font>
      <sz val="9"/>
      <color rgb="FF222222"/>
      <name val="Ancizar Sans"/>
      <family val="2"/>
    </font>
    <font>
      <b/>
      <sz val="11"/>
      <color theme="1"/>
      <name val="Calibri"/>
      <family val="2"/>
      <scheme val="minor"/>
    </font>
    <font>
      <b/>
      <i/>
      <sz val="11"/>
      <color theme="1"/>
      <name val="Calibri"/>
      <family val="2"/>
      <scheme val="minor"/>
    </font>
    <font>
      <sz val="10"/>
      <color indexed="8"/>
      <name val="Arial"/>
      <family val="2"/>
    </font>
    <font>
      <sz val="11"/>
      <color indexed="8"/>
      <name val="Calibri"/>
      <family val="2"/>
    </font>
    <font>
      <b/>
      <sz val="11"/>
      <color indexed="8"/>
      <name val="Calibri"/>
      <family val="2"/>
    </font>
    <font>
      <sz val="9"/>
      <color indexed="81"/>
      <name val="Tahoma"/>
      <family val="2"/>
    </font>
    <font>
      <sz val="11"/>
      <color theme="1"/>
      <name val="Calibri"/>
      <family val="2"/>
      <scheme val="minor"/>
    </font>
  </fonts>
  <fills count="14">
    <fill>
      <patternFill patternType="none"/>
    </fill>
    <fill>
      <patternFill patternType="gray125"/>
    </fill>
    <fill>
      <patternFill patternType="solid">
        <fgColor rgb="FF44546A"/>
        <bgColor rgb="FF000000"/>
      </patternFill>
    </fill>
    <fill>
      <patternFill patternType="solid">
        <fgColor rgb="FFED7D31"/>
        <bgColor rgb="FF000000"/>
      </patternFill>
    </fill>
    <fill>
      <patternFill patternType="solid">
        <fgColor rgb="FFFFC000"/>
        <bgColor rgb="FF000000"/>
      </patternFill>
    </fill>
    <fill>
      <patternFill patternType="solid">
        <fgColor rgb="FFFF0000"/>
        <bgColor rgb="FF000000"/>
      </patternFill>
    </fill>
    <fill>
      <patternFill patternType="solid">
        <fgColor theme="0" tint="-0.249977111117893"/>
        <bgColor indexed="64"/>
      </patternFill>
    </fill>
    <fill>
      <patternFill patternType="solid">
        <fgColor rgb="FFFF0000"/>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5050"/>
        <bgColor indexed="64"/>
      </patternFill>
    </fill>
    <fill>
      <patternFill patternType="solid">
        <fgColor theme="0" tint="-0.249977111117893"/>
        <bgColor indexed="0"/>
      </patternFill>
    </fill>
    <fill>
      <patternFill patternType="solid">
        <fgColor rgb="FF00B0F0"/>
        <bgColor indexed="64"/>
      </patternFill>
    </fill>
    <fill>
      <patternFill patternType="solid">
        <fgColor rgb="FFFFC0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s>
  <cellStyleXfs count="3">
    <xf numFmtId="0" fontId="0" fillId="0" borderId="0"/>
    <xf numFmtId="0" fontId="9" fillId="0" borderId="0"/>
    <xf numFmtId="9" fontId="13" fillId="0" borderId="0" applyFont="0" applyFill="0" applyBorder="0" applyAlignment="0" applyProtection="0"/>
  </cellStyleXfs>
  <cellXfs count="156">
    <xf numFmtId="0" fontId="0" fillId="0" borderId="0" xfId="0"/>
    <xf numFmtId="0" fontId="1" fillId="0" borderId="1"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4" borderId="1" xfId="0" applyFont="1" applyFill="1" applyBorder="1" applyAlignment="1" applyProtection="1">
      <alignment vertical="center" wrapText="1"/>
      <protection locked="0"/>
    </xf>
    <xf numFmtId="0" fontId="1" fillId="5" borderId="1" xfId="0" applyFont="1" applyFill="1" applyBorder="1" applyAlignment="1" applyProtection="1">
      <alignment vertical="center" wrapText="1"/>
      <protection locked="0"/>
    </xf>
    <xf numFmtId="0" fontId="1" fillId="0"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protection locked="0"/>
    </xf>
    <xf numFmtId="0" fontId="4" fillId="0" borderId="0" xfId="0" applyFont="1" applyFill="1" applyBorder="1" applyAlignment="1" applyProtection="1">
      <alignment wrapText="1"/>
      <protection locked="0"/>
    </xf>
    <xf numFmtId="0" fontId="6" fillId="0" borderId="1" xfId="0" applyFont="1" applyBorder="1" applyAlignment="1">
      <alignment horizontal="left" vertical="center" wrapText="1"/>
    </xf>
    <xf numFmtId="0" fontId="2" fillId="0" borderId="0" xfId="0" applyFont="1" applyFill="1" applyBorder="1" applyAlignment="1" applyProtection="1">
      <alignment horizontal="center" vertical="center" wrapText="1"/>
      <protection locked="0"/>
    </xf>
    <xf numFmtId="0" fontId="0" fillId="0" borderId="0" xfId="0" applyAlignment="1">
      <alignment horizontal="center"/>
    </xf>
    <xf numFmtId="0" fontId="0" fillId="0" borderId="0" xfId="0" applyAlignment="1">
      <alignment horizontal="left" vertical="top" wrapText="1"/>
    </xf>
    <xf numFmtId="0" fontId="0" fillId="0" borderId="0" xfId="0" applyFill="1"/>
    <xf numFmtId="0" fontId="0" fillId="0" borderId="1" xfId="0" applyBorder="1"/>
    <xf numFmtId="0" fontId="0" fillId="0" borderId="6" xfId="0" applyBorder="1"/>
    <xf numFmtId="0" fontId="0" fillId="0" borderId="0" xfId="0" applyAlignment="1">
      <alignment horizontal="left" wrapText="1"/>
    </xf>
    <xf numFmtId="2" fontId="0" fillId="0" borderId="6" xfId="0" applyNumberFormat="1" applyBorder="1"/>
    <xf numFmtId="0" fontId="0" fillId="0" borderId="0" xfId="0" applyAlignment="1">
      <alignment horizontal="left" vertical="top" wrapText="1"/>
    </xf>
    <xf numFmtId="0" fontId="0" fillId="0" borderId="0" xfId="0" applyAlignment="1">
      <alignment horizontal="left" wrapText="1"/>
    </xf>
    <xf numFmtId="0" fontId="7" fillId="0" borderId="0" xfId="0" applyFont="1"/>
    <xf numFmtId="0" fontId="8" fillId="0" borderId="0" xfId="0" applyFont="1" applyBorder="1" applyAlignment="1"/>
    <xf numFmtId="2" fontId="0" fillId="0" borderId="1" xfId="0" applyNumberFormat="1" applyBorder="1"/>
    <xf numFmtId="0" fontId="0" fillId="0" borderId="8" xfId="0" applyBorder="1"/>
    <xf numFmtId="0" fontId="0" fillId="0" borderId="9" xfId="0" applyBorder="1"/>
    <xf numFmtId="0" fontId="0" fillId="0" borderId="1" xfId="0" applyBorder="1" applyAlignment="1">
      <alignment horizontal="center" wrapText="1"/>
    </xf>
    <xf numFmtId="0" fontId="0" fillId="0" borderId="1" xfId="0" applyFill="1" applyBorder="1"/>
    <xf numFmtId="0" fontId="7" fillId="0" borderId="1" xfId="0" applyFont="1" applyBorder="1"/>
    <xf numFmtId="0" fontId="0" fillId="9" borderId="1" xfId="0" applyFill="1" applyBorder="1"/>
    <xf numFmtId="0" fontId="0" fillId="8" borderId="1" xfId="0" applyFill="1" applyBorder="1"/>
    <xf numFmtId="0" fontId="0" fillId="7" borderId="1" xfId="0" applyFill="1" applyBorder="1"/>
    <xf numFmtId="0" fontId="0" fillId="10" borderId="1" xfId="0" applyFill="1" applyBorder="1"/>
    <xf numFmtId="0" fontId="7" fillId="0" borderId="1" xfId="0" applyFont="1" applyFill="1" applyBorder="1"/>
    <xf numFmtId="0" fontId="0" fillId="0" borderId="16" xfId="0" applyBorder="1"/>
    <xf numFmtId="0" fontId="7" fillId="6" borderId="1" xfId="0" applyFont="1" applyFill="1" applyBorder="1" applyAlignment="1">
      <alignment horizontal="center"/>
    </xf>
    <xf numFmtId="0" fontId="7" fillId="6" borderId="6" xfId="0" applyFont="1" applyFill="1" applyBorder="1" applyAlignment="1">
      <alignment horizontal="center"/>
    </xf>
    <xf numFmtId="0" fontId="0" fillId="0" borderId="15" xfId="0" applyBorder="1"/>
    <xf numFmtId="0" fontId="0" fillId="0" borderId="5" xfId="0" applyBorder="1"/>
    <xf numFmtId="0" fontId="0" fillId="0" borderId="19" xfId="0" applyBorder="1"/>
    <xf numFmtId="0" fontId="0" fillId="0" borderId="22" xfId="0" applyBorder="1"/>
    <xf numFmtId="0" fontId="0" fillId="0" borderId="23" xfId="0" applyBorder="1"/>
    <xf numFmtId="0" fontId="0" fillId="0" borderId="24" xfId="0" applyBorder="1"/>
    <xf numFmtId="0" fontId="7" fillId="9" borderId="7" xfId="0" applyFont="1" applyFill="1" applyBorder="1" applyAlignment="1"/>
    <xf numFmtId="0" fontId="7" fillId="8" borderId="8" xfId="0" applyFont="1" applyFill="1" applyBorder="1" applyAlignment="1"/>
    <xf numFmtId="0" fontId="7" fillId="10" borderId="8" xfId="0" applyFont="1" applyFill="1" applyBorder="1"/>
    <xf numFmtId="0" fontId="7" fillId="7" borderId="9" xfId="0" applyFont="1" applyFill="1" applyBorder="1"/>
    <xf numFmtId="0" fontId="0" fillId="0" borderId="25" xfId="0" applyBorder="1"/>
    <xf numFmtId="0" fontId="0" fillId="0" borderId="17" xfId="0" applyBorder="1"/>
    <xf numFmtId="0" fontId="0" fillId="0" borderId="26" xfId="0" applyBorder="1"/>
    <xf numFmtId="0" fontId="0" fillId="0" borderId="27" xfId="0" applyBorder="1"/>
    <xf numFmtId="0" fontId="7" fillId="0" borderId="28" xfId="0" applyFont="1" applyBorder="1"/>
    <xf numFmtId="0" fontId="7" fillId="0" borderId="18" xfId="0" applyFont="1" applyBorder="1"/>
    <xf numFmtId="0" fontId="7" fillId="0" borderId="33" xfId="0" applyFont="1" applyBorder="1"/>
    <xf numFmtId="0" fontId="7" fillId="0" borderId="34" xfId="0" applyFont="1" applyBorder="1"/>
    <xf numFmtId="0" fontId="0" fillId="0" borderId="32" xfId="0" applyBorder="1"/>
    <xf numFmtId="0" fontId="0" fillId="0" borderId="4" xfId="0" applyFill="1" applyBorder="1"/>
    <xf numFmtId="0" fontId="10" fillId="0" borderId="22" xfId="1" applyFont="1" applyFill="1" applyBorder="1" applyAlignment="1">
      <alignment horizontal="center" wrapText="1"/>
    </xf>
    <xf numFmtId="0" fontId="10" fillId="0" borderId="5" xfId="1" applyFont="1" applyFill="1" applyBorder="1" applyAlignment="1">
      <alignment horizontal="center" wrapText="1"/>
    </xf>
    <xf numFmtId="0" fontId="10" fillId="0" borderId="25" xfId="1" applyFont="1" applyFill="1" applyBorder="1" applyAlignment="1">
      <alignment horizontal="center" wrapText="1"/>
    </xf>
    <xf numFmtId="0" fontId="0" fillId="0" borderId="13" xfId="0" applyBorder="1"/>
    <xf numFmtId="0" fontId="7" fillId="7" borderId="8" xfId="0" applyFont="1" applyFill="1" applyBorder="1"/>
    <xf numFmtId="0" fontId="7" fillId="9" borderId="35" xfId="0" applyFont="1" applyFill="1" applyBorder="1" applyAlignment="1"/>
    <xf numFmtId="0" fontId="0" fillId="0" borderId="7" xfId="0" applyBorder="1"/>
    <xf numFmtId="0" fontId="0" fillId="0" borderId="5" xfId="0" quotePrefix="1" applyBorder="1"/>
    <xf numFmtId="0" fontId="7" fillId="6" borderId="1" xfId="0" applyFont="1" applyFill="1" applyBorder="1" applyAlignment="1">
      <alignment horizontal="center"/>
    </xf>
    <xf numFmtId="0" fontId="7" fillId="0" borderId="9" xfId="0" applyFont="1" applyBorder="1"/>
    <xf numFmtId="0" fontId="0" fillId="0" borderId="1" xfId="0" applyBorder="1" applyAlignment="1">
      <alignment wrapText="1"/>
    </xf>
    <xf numFmtId="10" fontId="0" fillId="0" borderId="1" xfId="2" applyNumberFormat="1" applyFont="1" applyBorder="1"/>
    <xf numFmtId="164" fontId="0" fillId="0" borderId="1" xfId="0" applyNumberFormat="1" applyBorder="1"/>
    <xf numFmtId="10" fontId="0" fillId="0" borderId="6" xfId="2" applyNumberFormat="1" applyFont="1" applyBorder="1"/>
    <xf numFmtId="10" fontId="0" fillId="0" borderId="8" xfId="2" applyNumberFormat="1" applyFont="1" applyBorder="1"/>
    <xf numFmtId="10" fontId="0" fillId="0" borderId="9" xfId="2" applyNumberFormat="1" applyFont="1" applyBorder="1"/>
    <xf numFmtId="0" fontId="2" fillId="6" borderId="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0" fillId="0" borderId="0" xfId="0" applyAlignment="1">
      <alignment horizontal="left" wrapText="1"/>
    </xf>
    <xf numFmtId="0" fontId="0" fillId="0" borderId="0" xfId="0" applyAlignment="1">
      <alignment horizontal="left" vertical="top" wrapText="1"/>
    </xf>
    <xf numFmtId="0" fontId="7" fillId="0" borderId="7" xfId="0" applyFont="1" applyBorder="1" applyAlignment="1">
      <alignment horizontal="center"/>
    </xf>
    <xf numFmtId="0" fontId="7" fillId="0" borderId="8" xfId="0" applyFont="1" applyBorder="1" applyAlignment="1">
      <alignment horizontal="center"/>
    </xf>
    <xf numFmtId="0" fontId="0" fillId="0" borderId="0" xfId="0" applyBorder="1" applyAlignment="1">
      <alignment horizontal="center"/>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8" fillId="6" borderId="4" xfId="0" applyFont="1" applyFill="1" applyBorder="1" applyAlignment="1">
      <alignment horizontal="center" wrapText="1"/>
    </xf>
    <xf numFmtId="0" fontId="7" fillId="6" borderId="5" xfId="0" applyFont="1" applyFill="1" applyBorder="1" applyAlignment="1">
      <alignment horizontal="center"/>
    </xf>
    <xf numFmtId="0" fontId="7" fillId="6" borderId="1" xfId="0" applyFont="1" applyFill="1" applyBorder="1" applyAlignment="1">
      <alignment horizontal="center"/>
    </xf>
    <xf numFmtId="0" fontId="7" fillId="6" borderId="5" xfId="0" applyFont="1" applyFill="1" applyBorder="1" applyAlignment="1">
      <alignment horizontal="left" wrapText="1"/>
    </xf>
    <xf numFmtId="0" fontId="7" fillId="6" borderId="1" xfId="0" applyFont="1" applyFill="1" applyBorder="1" applyAlignment="1">
      <alignment horizontal="left" wrapText="1"/>
    </xf>
    <xf numFmtId="0" fontId="7" fillId="6" borderId="7" xfId="0" applyFont="1" applyFill="1" applyBorder="1" applyAlignment="1">
      <alignment horizontal="left" wrapText="1"/>
    </xf>
    <xf numFmtId="0" fontId="7" fillId="6" borderId="8" xfId="0" applyFont="1" applyFill="1" applyBorder="1" applyAlignment="1">
      <alignment horizontal="left" wrapText="1"/>
    </xf>
    <xf numFmtId="0" fontId="0" fillId="0" borderId="0" xfId="0" applyAlignment="1">
      <alignment horizontal="center"/>
    </xf>
    <xf numFmtId="0" fontId="7" fillId="6" borderId="5" xfId="0" applyFont="1" applyFill="1" applyBorder="1" applyAlignment="1">
      <alignment horizontal="left"/>
    </xf>
    <xf numFmtId="0" fontId="7" fillId="6" borderId="1" xfId="0" applyFont="1" applyFill="1" applyBorder="1" applyAlignment="1">
      <alignment horizontal="left"/>
    </xf>
    <xf numFmtId="0" fontId="10" fillId="0" borderId="1" xfId="1" applyFont="1" applyFill="1" applyBorder="1" applyAlignment="1">
      <alignment horizontal="left" wrapText="1"/>
    </xf>
    <xf numFmtId="0" fontId="10" fillId="0" borderId="14" xfId="1" applyFont="1" applyFill="1" applyBorder="1" applyAlignment="1">
      <alignment horizontal="left" wrapText="1"/>
    </xf>
    <xf numFmtId="0" fontId="10" fillId="13" borderId="1" xfId="1" applyFont="1" applyFill="1" applyBorder="1" applyAlignment="1">
      <alignment horizontal="left" wrapText="1"/>
    </xf>
    <xf numFmtId="0" fontId="10" fillId="13" borderId="14" xfId="1" applyFont="1" applyFill="1" applyBorder="1" applyAlignment="1">
      <alignment horizontal="left" wrapText="1"/>
    </xf>
    <xf numFmtId="0" fontId="7" fillId="6" borderId="7" xfId="0" applyFont="1" applyFill="1" applyBorder="1" applyAlignment="1">
      <alignment horizontal="left"/>
    </xf>
    <xf numFmtId="0" fontId="7" fillId="6" borderId="8" xfId="0" applyFont="1" applyFill="1" applyBorder="1" applyAlignment="1">
      <alignment horizontal="left"/>
    </xf>
    <xf numFmtId="0" fontId="7" fillId="6" borderId="7" xfId="0" applyFont="1" applyFill="1" applyBorder="1" applyAlignment="1">
      <alignment horizontal="center"/>
    </xf>
    <xf numFmtId="0" fontId="7" fillId="6" borderId="8" xfId="0" applyFont="1" applyFill="1" applyBorder="1" applyAlignment="1">
      <alignment horizontal="center"/>
    </xf>
    <xf numFmtId="0" fontId="7" fillId="8" borderId="5" xfId="0" applyFont="1" applyFill="1" applyBorder="1" applyAlignment="1">
      <alignment horizontal="left"/>
    </xf>
    <xf numFmtId="0" fontId="7" fillId="8" borderId="1" xfId="0" applyFont="1" applyFill="1" applyBorder="1" applyAlignment="1">
      <alignment horizontal="left"/>
    </xf>
    <xf numFmtId="0" fontId="7" fillId="10" borderId="5" xfId="0" applyFont="1" applyFill="1" applyBorder="1" applyAlignment="1">
      <alignment horizontal="left"/>
    </xf>
    <xf numFmtId="0" fontId="7" fillId="10" borderId="1" xfId="0" applyFont="1" applyFill="1" applyBorder="1" applyAlignment="1">
      <alignment horizontal="left"/>
    </xf>
    <xf numFmtId="0" fontId="7" fillId="7" borderId="5" xfId="0" applyFont="1" applyFill="1" applyBorder="1" applyAlignment="1">
      <alignment horizontal="left"/>
    </xf>
    <xf numFmtId="0" fontId="7" fillId="7" borderId="1" xfId="0" applyFont="1" applyFill="1" applyBorder="1" applyAlignment="1">
      <alignment horizontal="left"/>
    </xf>
    <xf numFmtId="0" fontId="0" fillId="6" borderId="5" xfId="0" applyFill="1" applyBorder="1" applyAlignment="1">
      <alignment horizontal="center"/>
    </xf>
    <xf numFmtId="0" fontId="0" fillId="6" borderId="1" xfId="0" applyFill="1" applyBorder="1" applyAlignment="1">
      <alignment horizontal="center"/>
    </xf>
    <xf numFmtId="0" fontId="7" fillId="9" borderId="5" xfId="0" applyFont="1" applyFill="1" applyBorder="1" applyAlignment="1">
      <alignment horizontal="left"/>
    </xf>
    <xf numFmtId="0" fontId="7" fillId="9" borderId="1" xfId="0" applyFont="1" applyFill="1" applyBorder="1" applyAlignment="1">
      <alignment horizontal="left"/>
    </xf>
    <xf numFmtId="0" fontId="10" fillId="0" borderId="16" xfId="1" applyFont="1" applyFill="1" applyBorder="1" applyAlignment="1">
      <alignment horizontal="left" wrapText="1"/>
    </xf>
    <xf numFmtId="0" fontId="10" fillId="0" borderId="12" xfId="1" applyFont="1" applyFill="1" applyBorder="1" applyAlignment="1">
      <alignment horizontal="left" wrapText="1"/>
    </xf>
    <xf numFmtId="0" fontId="7" fillId="6" borderId="22"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24" xfId="0" applyFont="1" applyFill="1" applyBorder="1" applyAlignment="1">
      <alignment horizontal="center" wrapText="1"/>
    </xf>
    <xf numFmtId="0" fontId="7" fillId="6" borderId="21" xfId="0" applyFont="1" applyFill="1" applyBorder="1" applyAlignment="1">
      <alignment horizontal="center" wrapText="1"/>
    </xf>
    <xf numFmtId="0" fontId="8" fillId="6" borderId="28"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0" fillId="0" borderId="5" xfId="0" applyBorder="1" applyAlignment="1">
      <alignment horizontal="left"/>
    </xf>
    <xf numFmtId="0" fontId="0" fillId="0" borderId="1" xfId="0"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11" fillId="11" borderId="13" xfId="1" applyFont="1" applyFill="1" applyBorder="1" applyAlignment="1">
      <alignment horizontal="center" vertical="center"/>
    </xf>
    <xf numFmtId="0" fontId="11" fillId="11" borderId="16" xfId="1" applyFont="1" applyFill="1" applyBorder="1" applyAlignment="1">
      <alignment horizontal="center" vertical="center"/>
    </xf>
    <xf numFmtId="0" fontId="11" fillId="11" borderId="12" xfId="1" applyFont="1" applyFill="1" applyBorder="1" applyAlignment="1">
      <alignment horizontal="center" vertical="center"/>
    </xf>
    <xf numFmtId="0" fontId="11" fillId="11" borderId="35" xfId="1" applyFont="1" applyFill="1" applyBorder="1" applyAlignment="1">
      <alignment horizontal="center" vertical="center"/>
    </xf>
    <xf numFmtId="0" fontId="11" fillId="11" borderId="8" xfId="1" applyFont="1" applyFill="1" applyBorder="1" applyAlignment="1">
      <alignment horizontal="center" vertical="center"/>
    </xf>
    <xf numFmtId="0" fontId="11" fillId="11" borderId="20" xfId="1" applyFont="1" applyFill="1" applyBorder="1" applyAlignment="1">
      <alignment horizontal="center" vertical="center"/>
    </xf>
    <xf numFmtId="0" fontId="7" fillId="6" borderId="36"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10" fillId="0" borderId="17" xfId="1" applyFont="1" applyFill="1" applyBorder="1" applyAlignment="1">
      <alignment horizontal="left" wrapText="1"/>
    </xf>
    <xf numFmtId="0" fontId="10" fillId="0" borderId="11" xfId="1" applyFont="1" applyFill="1" applyBorder="1" applyAlignment="1">
      <alignment horizontal="left" wrapText="1"/>
    </xf>
    <xf numFmtId="0" fontId="10" fillId="12" borderId="1" xfId="1" applyFont="1" applyFill="1" applyBorder="1" applyAlignment="1">
      <alignment horizontal="left" wrapText="1"/>
    </xf>
    <xf numFmtId="0" fontId="10" fillId="12" borderId="14" xfId="1" applyFont="1" applyFill="1" applyBorder="1" applyAlignment="1">
      <alignment horizontal="left" wrapText="1"/>
    </xf>
    <xf numFmtId="0" fontId="0" fillId="0" borderId="10" xfId="0" applyBorder="1" applyAlignment="1">
      <alignment horizontal="center"/>
    </xf>
    <xf numFmtId="0" fontId="7" fillId="0" borderId="31" xfId="0" applyFont="1" applyBorder="1" applyAlignment="1">
      <alignment horizontal="center"/>
    </xf>
    <xf numFmtId="0" fontId="7" fillId="6" borderId="38" xfId="0" applyFont="1" applyFill="1" applyBorder="1" applyAlignment="1">
      <alignment horizontal="center" vertical="center" wrapText="1"/>
    </xf>
    <xf numFmtId="0" fontId="11" fillId="11" borderId="2" xfId="1" applyFont="1" applyFill="1" applyBorder="1" applyAlignment="1">
      <alignment horizontal="center" vertical="center"/>
    </xf>
    <xf numFmtId="0" fontId="11" fillId="11" borderId="3" xfId="1" applyFont="1" applyFill="1" applyBorder="1" applyAlignment="1">
      <alignment horizontal="center" vertical="center"/>
    </xf>
    <xf numFmtId="0" fontId="11" fillId="11" borderId="39" xfId="1" applyFont="1" applyFill="1" applyBorder="1" applyAlignment="1">
      <alignment horizontal="center" vertical="center"/>
    </xf>
    <xf numFmtId="0" fontId="11" fillId="11" borderId="7" xfId="1" applyFont="1" applyFill="1" applyBorder="1" applyAlignment="1">
      <alignment horizontal="center" vertical="center"/>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23" xfId="0" applyFont="1" applyFill="1" applyBorder="1" applyAlignment="1">
      <alignment horizontal="center" wrapText="1"/>
    </xf>
    <xf numFmtId="0" fontId="7" fillId="6" borderId="9" xfId="0" applyFont="1" applyFill="1" applyBorder="1" applyAlignment="1">
      <alignment horizontal="center" wrapText="1"/>
    </xf>
    <xf numFmtId="0" fontId="0" fillId="0" borderId="1" xfId="0" applyBorder="1" applyAlignment="1">
      <alignment horizontal="center" vertical="center" wrapText="1"/>
    </xf>
  </cellXfs>
  <cellStyles count="3">
    <cellStyle name="Normal" xfId="0" builtinId="0"/>
    <cellStyle name="Normal_Estadisticas M y R" xfId="1"/>
    <cellStyle name="Porcentaje" xfId="2" builtinId="5"/>
  </cellStyles>
  <dxfs count="3">
    <dxf>
      <fill>
        <patternFill>
          <bgColor rgb="FF92D050"/>
        </patternFill>
      </fill>
    </dxf>
    <dxf>
      <fill>
        <patternFill>
          <bgColor rgb="FFC00000"/>
        </patternFill>
      </fill>
    </dxf>
    <dxf>
      <fill>
        <patternFill>
          <bgColor theme="0" tint="-0.14996795556505021"/>
        </patternFill>
      </fill>
    </dxf>
  </dxfs>
  <tableStyles count="0" defaultTableStyle="TableStyleMedium2" defaultPivotStyle="PivotStyleMedium9"/>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600"/>
              <a:t>Gráfica 1.</a:t>
            </a:r>
            <a:r>
              <a:rPr lang="es-CO" sz="1600" baseline="0"/>
              <a:t> </a:t>
            </a:r>
            <a:r>
              <a:rPr lang="es-CO" sz="1600"/>
              <a:t>Nivel de aceptabilidad de riesgos inherentes de corrupción 2019 V0 y V2</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manualLayout>
          <c:layoutTarget val="inner"/>
          <c:xMode val="edge"/>
          <c:yMode val="edge"/>
          <c:x val="0.14578642375585404"/>
          <c:y val="0.25125158420617982"/>
          <c:w val="0.8083770778652668"/>
          <c:h val="0.4763356487317309"/>
        </c:manualLayout>
      </c:layout>
      <c:barChart>
        <c:barDir val="bar"/>
        <c:grouping val="clustered"/>
        <c:varyColors val="0"/>
        <c:ser>
          <c:idx val="1"/>
          <c:order val="1"/>
          <c:tx>
            <c:strRef>
              <c:f>'Estadisticas M y R '!$F$36</c:f>
              <c:strCache>
                <c:ptCount val="1"/>
                <c:pt idx="0">
                  <c:v>Versión 0</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'Estadisticas M y R '!$D$37:$D$40</c:f>
              <c:strCache>
                <c:ptCount val="4"/>
                <c:pt idx="0">
                  <c:v>Bajo</c:v>
                </c:pt>
                <c:pt idx="1">
                  <c:v>Moderado</c:v>
                </c:pt>
                <c:pt idx="2">
                  <c:v>Alto</c:v>
                </c:pt>
                <c:pt idx="3">
                  <c:v>Extremo</c:v>
                </c:pt>
              </c:strCache>
            </c:strRef>
          </c:cat>
          <c:val>
            <c:numRef>
              <c:f>'Estadisticas M y R '!$F$37:$F$40</c:f>
              <c:numCache>
                <c:formatCode>General</c:formatCode>
                <c:ptCount val="4"/>
                <c:pt idx="0">
                  <c:v>17</c:v>
                </c:pt>
                <c:pt idx="1">
                  <c:v>17</c:v>
                </c:pt>
                <c:pt idx="2">
                  <c:v>14</c:v>
                </c:pt>
                <c:pt idx="3">
                  <c:v>4</c:v>
                </c:pt>
              </c:numCache>
            </c:numRef>
          </c:val>
          <c:extLst xmlns:c16r2="http://schemas.microsoft.com/office/drawing/2015/06/chart">
            <c:ext xmlns:c16="http://schemas.microsoft.com/office/drawing/2014/chart" uri="{C3380CC4-5D6E-409C-BE32-E72D297353CC}">
              <c16:uniqueId val="{00000000-73DA-479F-A6E1-C51F8D9F4FEA}"/>
            </c:ext>
          </c:extLst>
        </c:ser>
        <c:ser>
          <c:idx val="2"/>
          <c:order val="2"/>
          <c:tx>
            <c:strRef>
              <c:f>'Estadisticas M y R '!$G$36</c:f>
              <c:strCache>
                <c:ptCount val="1"/>
                <c:pt idx="0">
                  <c:v>Versión 2</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'Estadisticas M y R '!$D$37:$D$40</c:f>
              <c:strCache>
                <c:ptCount val="4"/>
                <c:pt idx="0">
                  <c:v>Bajo</c:v>
                </c:pt>
                <c:pt idx="1">
                  <c:v>Moderado</c:v>
                </c:pt>
                <c:pt idx="2">
                  <c:v>Alto</c:v>
                </c:pt>
                <c:pt idx="3">
                  <c:v>Extremo</c:v>
                </c:pt>
              </c:strCache>
            </c:strRef>
          </c:cat>
          <c:val>
            <c:numRef>
              <c:f>'Estadisticas M y R '!$G$37:$G$40</c:f>
              <c:numCache>
                <c:formatCode>General</c:formatCode>
                <c:ptCount val="4"/>
                <c:pt idx="0">
                  <c:v>14</c:v>
                </c:pt>
                <c:pt idx="1">
                  <c:v>14</c:v>
                </c:pt>
                <c:pt idx="2">
                  <c:v>15</c:v>
                </c:pt>
                <c:pt idx="3">
                  <c:v>3</c:v>
                </c:pt>
              </c:numCache>
            </c:numRef>
          </c:val>
          <c:extLst xmlns:c16r2="http://schemas.microsoft.com/office/drawing/2015/06/chart">
            <c:ext xmlns:c16="http://schemas.microsoft.com/office/drawing/2014/chart" uri="{C3380CC4-5D6E-409C-BE32-E72D297353CC}">
              <c16:uniqueId val="{00000001-73DA-479F-A6E1-C51F8D9F4FEA}"/>
            </c:ext>
          </c:extLst>
        </c:ser>
        <c:dLbls>
          <c:dLblPos val="inEnd"/>
          <c:showLegendKey val="0"/>
          <c:showVal val="1"/>
          <c:showCatName val="0"/>
          <c:showSerName val="0"/>
          <c:showPercent val="0"/>
          <c:showBubbleSize val="0"/>
        </c:dLbls>
        <c:gapWidth val="65"/>
        <c:axId val="121944000"/>
        <c:axId val="219218928"/>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'Estadisticas M y R '!$E$35:$E$36</c15:sqref>
                        </c15:formulaRef>
                      </c:ext>
                    </c:extLst>
                    <c:strCache>
                      <c:ptCount val="2"/>
                      <c:pt idx="0">
                        <c:v>Tabla 3. Nivel de aceptabilidad de riesgos inherentes de corrupción 2019 V0 y V2</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'Estadisticas M y R '!$D$37:$D$40</c15:sqref>
                        </c15:formulaRef>
                      </c:ext>
                    </c:extLst>
                    <c:strCache>
                      <c:ptCount val="4"/>
                      <c:pt idx="0">
                        <c:v>Bajo</c:v>
                      </c:pt>
                      <c:pt idx="1">
                        <c:v>Moderado</c:v>
                      </c:pt>
                      <c:pt idx="2">
                        <c:v>Alto</c:v>
                      </c:pt>
                      <c:pt idx="3">
                        <c:v>Extremo</c:v>
                      </c:pt>
                    </c:strCache>
                  </c:strRef>
                </c:cat>
                <c:val>
                  <c:numRef>
                    <c:extLst xmlns:c16r2="http://schemas.microsoft.com/office/drawing/2015/06/chart">
                      <c:ext uri="{02D57815-91ED-43cb-92C2-25804820EDAC}">
                        <c15:formulaRef>
                          <c15:sqref>'Estadisticas M y R '!$E$37:$E$40</c15:sqref>
                        </c15:formulaRef>
                      </c:ext>
                    </c:extLst>
                    <c:numCache>
                      <c:formatCode>General</c:formatCode>
                      <c:ptCount val="4"/>
                    </c:numCache>
                  </c:numRef>
                </c:val>
                <c:extLst xmlns:c16r2="http://schemas.microsoft.com/office/drawing/2015/06/chart">
                  <c:ext xmlns:c16="http://schemas.microsoft.com/office/drawing/2014/chart" uri="{C3380CC4-5D6E-409C-BE32-E72D297353CC}">
                    <c16:uniqueId val="{00000002-73DA-479F-A6E1-C51F8D9F4FEA}"/>
                  </c:ext>
                </c:extLst>
              </c15:ser>
            </c15:filteredBarSeries>
          </c:ext>
        </c:extLst>
      </c:barChart>
      <c:catAx>
        <c:axId val="12194400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19218928"/>
        <c:crosses val="autoZero"/>
        <c:auto val="1"/>
        <c:lblAlgn val="ctr"/>
        <c:lblOffset val="100"/>
        <c:noMultiLvlLbl val="0"/>
      </c:catAx>
      <c:valAx>
        <c:axId val="21921892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21944000"/>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600"/>
              <a:t>Gráfica</a:t>
            </a:r>
            <a:r>
              <a:rPr lang="es-CO" sz="1600" baseline="0"/>
              <a:t> 2. </a:t>
            </a:r>
            <a:r>
              <a:rPr lang="es-CO" sz="1600"/>
              <a:t>Nivel de aceptabilidad de riesgos residuales  de corrupción 2019 V0 y V2</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bar"/>
        <c:grouping val="clustered"/>
        <c:varyColors val="0"/>
        <c:ser>
          <c:idx val="1"/>
          <c:order val="1"/>
          <c:tx>
            <c:strRef>
              <c:f>'Estadisticas M y R '!$K$36</c:f>
              <c:strCache>
                <c:ptCount val="1"/>
                <c:pt idx="0">
                  <c:v>Versión 0</c:v>
                </c:pt>
              </c:strCache>
            </c:strRef>
          </c:tx>
          <c:spPr>
            <a:solidFill>
              <a:schemeClr val="accent2">
                <a:alpha val="85000"/>
              </a:schemeClr>
            </a:solidFill>
            <a:ln w="9525" cap="flat" cmpd="sng" algn="ctr">
              <a:solidFill>
                <a:schemeClr val="lt1">
                  <a:alpha val="50000"/>
                </a:schemeClr>
              </a:solidFill>
              <a:round/>
            </a:ln>
            <a:effectLst/>
          </c:spPr>
          <c:invertIfNegative val="0"/>
          <c:dLbls>
            <c:dLbl>
              <c:idx val="3"/>
              <c:delete val="1"/>
              <c:extLst xmlns:c16r2="http://schemas.microsoft.com/office/drawing/2015/06/chart">
                <c:ext xmlns:c16="http://schemas.microsoft.com/office/drawing/2014/chart" uri="{C3380CC4-5D6E-409C-BE32-E72D297353CC}">
                  <c16:uniqueId val="{00000000-803F-415B-B18A-804ECD0BD30B}"/>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'Estadisticas M y R '!$I$37:$I$40</c:f>
              <c:strCache>
                <c:ptCount val="4"/>
                <c:pt idx="0">
                  <c:v>Bajo</c:v>
                </c:pt>
                <c:pt idx="1">
                  <c:v>Moderado</c:v>
                </c:pt>
                <c:pt idx="2">
                  <c:v>Alto</c:v>
                </c:pt>
                <c:pt idx="3">
                  <c:v>Extremo</c:v>
                </c:pt>
              </c:strCache>
            </c:strRef>
          </c:cat>
          <c:val>
            <c:numRef>
              <c:f>'Estadisticas M y R '!$K$37:$K$40</c:f>
              <c:numCache>
                <c:formatCode>General</c:formatCode>
                <c:ptCount val="4"/>
                <c:pt idx="0">
                  <c:v>42</c:v>
                </c:pt>
                <c:pt idx="1">
                  <c:v>7</c:v>
                </c:pt>
                <c:pt idx="2">
                  <c:v>3</c:v>
                </c:pt>
                <c:pt idx="3">
                  <c:v>0</c:v>
                </c:pt>
              </c:numCache>
            </c:numRef>
          </c:val>
          <c:extLst xmlns:c16r2="http://schemas.microsoft.com/office/drawing/2015/06/chart">
            <c:ext xmlns:c16="http://schemas.microsoft.com/office/drawing/2014/chart" uri="{C3380CC4-5D6E-409C-BE32-E72D297353CC}">
              <c16:uniqueId val="{00000001-803F-415B-B18A-804ECD0BD30B}"/>
            </c:ext>
          </c:extLst>
        </c:ser>
        <c:ser>
          <c:idx val="2"/>
          <c:order val="2"/>
          <c:tx>
            <c:strRef>
              <c:f>'Estadisticas M y R '!$L$36</c:f>
              <c:strCache>
                <c:ptCount val="1"/>
                <c:pt idx="0">
                  <c:v>Versión 2</c:v>
                </c:pt>
              </c:strCache>
            </c:strRef>
          </c:tx>
          <c:spPr>
            <a:solidFill>
              <a:schemeClr val="accent3">
                <a:alpha val="85000"/>
              </a:schemeClr>
            </a:solidFill>
            <a:ln w="9525" cap="flat" cmpd="sng" algn="ctr">
              <a:solidFill>
                <a:schemeClr val="lt1">
                  <a:alpha val="50000"/>
                </a:schemeClr>
              </a:solidFill>
              <a:round/>
            </a:ln>
            <a:effectLst/>
          </c:spPr>
          <c:invertIfNegative val="0"/>
          <c:dLbls>
            <c:dLbl>
              <c:idx val="3"/>
              <c:delete val="1"/>
              <c:extLst xmlns:c16r2="http://schemas.microsoft.com/office/drawing/2015/06/chart">
                <c:ext xmlns:c16="http://schemas.microsoft.com/office/drawing/2014/chart" uri="{C3380CC4-5D6E-409C-BE32-E72D297353CC}">
                  <c16:uniqueId val="{00000002-803F-415B-B18A-804ECD0BD30B}"/>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'Estadisticas M y R '!$I$37:$I$40</c:f>
              <c:strCache>
                <c:ptCount val="4"/>
                <c:pt idx="0">
                  <c:v>Bajo</c:v>
                </c:pt>
                <c:pt idx="1">
                  <c:v>Moderado</c:v>
                </c:pt>
                <c:pt idx="2">
                  <c:v>Alto</c:v>
                </c:pt>
                <c:pt idx="3">
                  <c:v>Extremo</c:v>
                </c:pt>
              </c:strCache>
            </c:strRef>
          </c:cat>
          <c:val>
            <c:numRef>
              <c:f>'Estadisticas M y R '!$L$37:$L$40</c:f>
              <c:numCache>
                <c:formatCode>General</c:formatCode>
                <c:ptCount val="4"/>
                <c:pt idx="0">
                  <c:v>36</c:v>
                </c:pt>
                <c:pt idx="1">
                  <c:v>7</c:v>
                </c:pt>
                <c:pt idx="2">
                  <c:v>3</c:v>
                </c:pt>
                <c:pt idx="3">
                  <c:v>0</c:v>
                </c:pt>
              </c:numCache>
            </c:numRef>
          </c:val>
          <c:extLst xmlns:c16r2="http://schemas.microsoft.com/office/drawing/2015/06/chart">
            <c:ext xmlns:c16="http://schemas.microsoft.com/office/drawing/2014/chart" uri="{C3380CC4-5D6E-409C-BE32-E72D297353CC}">
              <c16:uniqueId val="{00000003-803F-415B-B18A-804ECD0BD30B}"/>
            </c:ext>
          </c:extLst>
        </c:ser>
        <c:dLbls>
          <c:dLblPos val="inEnd"/>
          <c:showLegendKey val="0"/>
          <c:showVal val="1"/>
          <c:showCatName val="0"/>
          <c:showSerName val="0"/>
          <c:showPercent val="0"/>
          <c:showBubbleSize val="0"/>
        </c:dLbls>
        <c:gapWidth val="65"/>
        <c:axId val="226979824"/>
        <c:axId val="226980384"/>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'Estadisticas M y R '!$J$36</c15:sqref>
                        </c15:formulaRef>
                      </c:ext>
                    </c:extLst>
                    <c:strCache>
                      <c:ptCount val="1"/>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'Estadisticas M y R '!$I$37:$I$40</c15:sqref>
                        </c15:formulaRef>
                      </c:ext>
                    </c:extLst>
                    <c:strCache>
                      <c:ptCount val="4"/>
                      <c:pt idx="0">
                        <c:v>Bajo</c:v>
                      </c:pt>
                      <c:pt idx="1">
                        <c:v>Moderado</c:v>
                      </c:pt>
                      <c:pt idx="2">
                        <c:v>Alto</c:v>
                      </c:pt>
                      <c:pt idx="3">
                        <c:v>Extremo</c:v>
                      </c:pt>
                    </c:strCache>
                  </c:strRef>
                </c:cat>
                <c:val>
                  <c:numRef>
                    <c:extLst xmlns:c16r2="http://schemas.microsoft.com/office/drawing/2015/06/chart">
                      <c:ext uri="{02D57815-91ED-43cb-92C2-25804820EDAC}">
                        <c15:formulaRef>
                          <c15:sqref>'Estadisticas M y R '!$J$37:$J$40</c15:sqref>
                        </c15:formulaRef>
                      </c:ext>
                    </c:extLst>
                    <c:numCache>
                      <c:formatCode>General</c:formatCode>
                      <c:ptCount val="4"/>
                    </c:numCache>
                  </c:numRef>
                </c:val>
                <c:extLst xmlns:c16r2="http://schemas.microsoft.com/office/drawing/2015/06/chart">
                  <c:ext xmlns:c16="http://schemas.microsoft.com/office/drawing/2014/chart" uri="{C3380CC4-5D6E-409C-BE32-E72D297353CC}">
                    <c16:uniqueId val="{00000004-803F-415B-B18A-804ECD0BD30B}"/>
                  </c:ext>
                </c:extLst>
              </c15:ser>
            </c15:filteredBarSeries>
          </c:ext>
        </c:extLst>
      </c:barChart>
      <c:catAx>
        <c:axId val="22697982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26980384"/>
        <c:crosses val="autoZero"/>
        <c:auto val="1"/>
        <c:lblAlgn val="ctr"/>
        <c:lblOffset val="100"/>
        <c:noMultiLvlLbl val="0"/>
      </c:catAx>
      <c:valAx>
        <c:axId val="22698038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226979824"/>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38100</xdr:colOff>
      <xdr:row>14</xdr:row>
      <xdr:rowOff>30692</xdr:rowOff>
    </xdr:from>
    <xdr:to>
      <xdr:col>18</xdr:col>
      <xdr:colOff>522816</xdr:colOff>
      <xdr:row>26</xdr:row>
      <xdr:rowOff>80434</xdr:rowOff>
    </xdr:to>
    <xdr:graphicFrame macro="">
      <xdr:nvGraphicFramePr>
        <xdr:cNvPr id="2" name="Gráfico 1">
          <a:extLst>
            <a:ext uri="{FF2B5EF4-FFF2-40B4-BE49-F238E27FC236}">
              <a16:creationId xmlns=""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44450</xdr:colOff>
      <xdr:row>26</xdr:row>
      <xdr:rowOff>171978</xdr:rowOff>
    </xdr:from>
    <xdr:to>
      <xdr:col>18</xdr:col>
      <xdr:colOff>537633</xdr:colOff>
      <xdr:row>31</xdr:row>
      <xdr:rowOff>292099</xdr:rowOff>
    </xdr:to>
    <xdr:graphicFrame macro="">
      <xdr:nvGraphicFramePr>
        <xdr:cNvPr id="3" name="Gráfico 2">
          <a:extLst>
            <a:ext uri="{FF2B5EF4-FFF2-40B4-BE49-F238E27FC236}">
              <a16:creationId xmlns=""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7"/>
  <sheetViews>
    <sheetView zoomScale="80" zoomScaleNormal="80" workbookViewId="0">
      <pane xSplit="2" topLeftCell="H1" activePane="topRight" state="frozen"/>
      <selection activeCell="A6" sqref="A6"/>
      <selection pane="topRight" activeCell="N8" sqref="N8"/>
    </sheetView>
  </sheetViews>
  <sheetFormatPr baseColWidth="10" defaultRowHeight="12.75" x14ac:dyDescent="0.2"/>
  <cols>
    <col min="1" max="1" width="23.140625" style="9" customWidth="1"/>
    <col min="2" max="2" width="22.28515625" style="9" customWidth="1"/>
    <col min="3" max="6" width="11.42578125" style="9"/>
    <col min="7" max="7" width="35.7109375" style="9" customWidth="1"/>
    <col min="8" max="8" width="11.42578125" style="9"/>
    <col min="9" max="9" width="27.85546875" style="9" customWidth="1"/>
    <col min="10" max="10" width="33.140625" style="9" customWidth="1"/>
    <col min="11" max="11" width="18.85546875" style="9" customWidth="1"/>
    <col min="12" max="12" width="21.7109375" style="9" customWidth="1"/>
    <col min="13" max="13" width="44.140625" style="9" customWidth="1"/>
    <col min="14" max="14" width="41.5703125" style="9" customWidth="1"/>
    <col min="15" max="15" width="23.85546875" style="9" customWidth="1"/>
    <col min="16" max="16" width="22" style="9" customWidth="1"/>
    <col min="17" max="256" width="11.42578125" style="9"/>
    <col min="257" max="257" width="40.140625" style="9" customWidth="1"/>
    <col min="258" max="258" width="22.28515625" style="9" customWidth="1"/>
    <col min="259" max="262" width="11.42578125" style="9"/>
    <col min="263" max="263" width="35.7109375" style="9" customWidth="1"/>
    <col min="264" max="264" width="11.42578125" style="9"/>
    <col min="265" max="265" width="27.85546875" style="9" customWidth="1"/>
    <col min="266" max="266" width="33.140625" style="9" customWidth="1"/>
    <col min="267" max="267" width="18.85546875" style="9" customWidth="1"/>
    <col min="268" max="268" width="21.7109375" style="9" customWidth="1"/>
    <col min="269" max="512" width="11.42578125" style="9"/>
    <col min="513" max="513" width="40.140625" style="9" customWidth="1"/>
    <col min="514" max="514" width="22.28515625" style="9" customWidth="1"/>
    <col min="515" max="518" width="11.42578125" style="9"/>
    <col min="519" max="519" width="35.7109375" style="9" customWidth="1"/>
    <col min="520" max="520" width="11.42578125" style="9"/>
    <col min="521" max="521" width="27.85546875" style="9" customWidth="1"/>
    <col min="522" max="522" width="33.140625" style="9" customWidth="1"/>
    <col min="523" max="523" width="18.85546875" style="9" customWidth="1"/>
    <col min="524" max="524" width="21.7109375" style="9" customWidth="1"/>
    <col min="525" max="768" width="11.42578125" style="9"/>
    <col min="769" max="769" width="40.140625" style="9" customWidth="1"/>
    <col min="770" max="770" width="22.28515625" style="9" customWidth="1"/>
    <col min="771" max="774" width="11.42578125" style="9"/>
    <col min="775" max="775" width="35.7109375" style="9" customWidth="1"/>
    <col min="776" max="776" width="11.42578125" style="9"/>
    <col min="777" max="777" width="27.85546875" style="9" customWidth="1"/>
    <col min="778" max="778" width="33.140625" style="9" customWidth="1"/>
    <col min="779" max="779" width="18.85546875" style="9" customWidth="1"/>
    <col min="780" max="780" width="21.7109375" style="9" customWidth="1"/>
    <col min="781" max="1024" width="11.42578125" style="9"/>
    <col min="1025" max="1025" width="40.140625" style="9" customWidth="1"/>
    <col min="1026" max="1026" width="22.28515625" style="9" customWidth="1"/>
    <col min="1027" max="1030" width="11.42578125" style="9"/>
    <col min="1031" max="1031" width="35.7109375" style="9" customWidth="1"/>
    <col min="1032" max="1032" width="11.42578125" style="9"/>
    <col min="1033" max="1033" width="27.85546875" style="9" customWidth="1"/>
    <col min="1034" max="1034" width="33.140625" style="9" customWidth="1"/>
    <col min="1035" max="1035" width="18.85546875" style="9" customWidth="1"/>
    <col min="1036" max="1036" width="21.7109375" style="9" customWidth="1"/>
    <col min="1037" max="1280" width="11.42578125" style="9"/>
    <col min="1281" max="1281" width="40.140625" style="9" customWidth="1"/>
    <col min="1282" max="1282" width="22.28515625" style="9" customWidth="1"/>
    <col min="1283" max="1286" width="11.42578125" style="9"/>
    <col min="1287" max="1287" width="35.7109375" style="9" customWidth="1"/>
    <col min="1288" max="1288" width="11.42578125" style="9"/>
    <col min="1289" max="1289" width="27.85546875" style="9" customWidth="1"/>
    <col min="1290" max="1290" width="33.140625" style="9" customWidth="1"/>
    <col min="1291" max="1291" width="18.85546875" style="9" customWidth="1"/>
    <col min="1292" max="1292" width="21.7109375" style="9" customWidth="1"/>
    <col min="1293" max="1536" width="11.42578125" style="9"/>
    <col min="1537" max="1537" width="40.140625" style="9" customWidth="1"/>
    <col min="1538" max="1538" width="22.28515625" style="9" customWidth="1"/>
    <col min="1539" max="1542" width="11.42578125" style="9"/>
    <col min="1543" max="1543" width="35.7109375" style="9" customWidth="1"/>
    <col min="1544" max="1544" width="11.42578125" style="9"/>
    <col min="1545" max="1545" width="27.85546875" style="9" customWidth="1"/>
    <col min="1546" max="1546" width="33.140625" style="9" customWidth="1"/>
    <col min="1547" max="1547" width="18.85546875" style="9" customWidth="1"/>
    <col min="1548" max="1548" width="21.7109375" style="9" customWidth="1"/>
    <col min="1549" max="1792" width="11.42578125" style="9"/>
    <col min="1793" max="1793" width="40.140625" style="9" customWidth="1"/>
    <col min="1794" max="1794" width="22.28515625" style="9" customWidth="1"/>
    <col min="1795" max="1798" width="11.42578125" style="9"/>
    <col min="1799" max="1799" width="35.7109375" style="9" customWidth="1"/>
    <col min="1800" max="1800" width="11.42578125" style="9"/>
    <col min="1801" max="1801" width="27.85546875" style="9" customWidth="1"/>
    <col min="1802" max="1802" width="33.140625" style="9" customWidth="1"/>
    <col min="1803" max="1803" width="18.85546875" style="9" customWidth="1"/>
    <col min="1804" max="1804" width="21.7109375" style="9" customWidth="1"/>
    <col min="1805" max="2048" width="11.42578125" style="9"/>
    <col min="2049" max="2049" width="40.140625" style="9" customWidth="1"/>
    <col min="2050" max="2050" width="22.28515625" style="9" customWidth="1"/>
    <col min="2051" max="2054" width="11.42578125" style="9"/>
    <col min="2055" max="2055" width="35.7109375" style="9" customWidth="1"/>
    <col min="2056" max="2056" width="11.42578125" style="9"/>
    <col min="2057" max="2057" width="27.85546875" style="9" customWidth="1"/>
    <col min="2058" max="2058" width="33.140625" style="9" customWidth="1"/>
    <col min="2059" max="2059" width="18.85546875" style="9" customWidth="1"/>
    <col min="2060" max="2060" width="21.7109375" style="9" customWidth="1"/>
    <col min="2061" max="2304" width="11.42578125" style="9"/>
    <col min="2305" max="2305" width="40.140625" style="9" customWidth="1"/>
    <col min="2306" max="2306" width="22.28515625" style="9" customWidth="1"/>
    <col min="2307" max="2310" width="11.42578125" style="9"/>
    <col min="2311" max="2311" width="35.7109375" style="9" customWidth="1"/>
    <col min="2312" max="2312" width="11.42578125" style="9"/>
    <col min="2313" max="2313" width="27.85546875" style="9" customWidth="1"/>
    <col min="2314" max="2314" width="33.140625" style="9" customWidth="1"/>
    <col min="2315" max="2315" width="18.85546875" style="9" customWidth="1"/>
    <col min="2316" max="2316" width="21.7109375" style="9" customWidth="1"/>
    <col min="2317" max="2560" width="11.42578125" style="9"/>
    <col min="2561" max="2561" width="40.140625" style="9" customWidth="1"/>
    <col min="2562" max="2562" width="22.28515625" style="9" customWidth="1"/>
    <col min="2563" max="2566" width="11.42578125" style="9"/>
    <col min="2567" max="2567" width="35.7109375" style="9" customWidth="1"/>
    <col min="2568" max="2568" width="11.42578125" style="9"/>
    <col min="2569" max="2569" width="27.85546875" style="9" customWidth="1"/>
    <col min="2570" max="2570" width="33.140625" style="9" customWidth="1"/>
    <col min="2571" max="2571" width="18.85546875" style="9" customWidth="1"/>
    <col min="2572" max="2572" width="21.7109375" style="9" customWidth="1"/>
    <col min="2573" max="2816" width="11.42578125" style="9"/>
    <col min="2817" max="2817" width="40.140625" style="9" customWidth="1"/>
    <col min="2818" max="2818" width="22.28515625" style="9" customWidth="1"/>
    <col min="2819" max="2822" width="11.42578125" style="9"/>
    <col min="2823" max="2823" width="35.7109375" style="9" customWidth="1"/>
    <col min="2824" max="2824" width="11.42578125" style="9"/>
    <col min="2825" max="2825" width="27.85546875" style="9" customWidth="1"/>
    <col min="2826" max="2826" width="33.140625" style="9" customWidth="1"/>
    <col min="2827" max="2827" width="18.85546875" style="9" customWidth="1"/>
    <col min="2828" max="2828" width="21.7109375" style="9" customWidth="1"/>
    <col min="2829" max="3072" width="11.42578125" style="9"/>
    <col min="3073" max="3073" width="40.140625" style="9" customWidth="1"/>
    <col min="3074" max="3074" width="22.28515625" style="9" customWidth="1"/>
    <col min="3075" max="3078" width="11.42578125" style="9"/>
    <col min="3079" max="3079" width="35.7109375" style="9" customWidth="1"/>
    <col min="3080" max="3080" width="11.42578125" style="9"/>
    <col min="3081" max="3081" width="27.85546875" style="9" customWidth="1"/>
    <col min="3082" max="3082" width="33.140625" style="9" customWidth="1"/>
    <col min="3083" max="3083" width="18.85546875" style="9" customWidth="1"/>
    <col min="3084" max="3084" width="21.7109375" style="9" customWidth="1"/>
    <col min="3085" max="3328" width="11.42578125" style="9"/>
    <col min="3329" max="3329" width="40.140625" style="9" customWidth="1"/>
    <col min="3330" max="3330" width="22.28515625" style="9" customWidth="1"/>
    <col min="3331" max="3334" width="11.42578125" style="9"/>
    <col min="3335" max="3335" width="35.7109375" style="9" customWidth="1"/>
    <col min="3336" max="3336" width="11.42578125" style="9"/>
    <col min="3337" max="3337" width="27.85546875" style="9" customWidth="1"/>
    <col min="3338" max="3338" width="33.140625" style="9" customWidth="1"/>
    <col min="3339" max="3339" width="18.85546875" style="9" customWidth="1"/>
    <col min="3340" max="3340" width="21.7109375" style="9" customWidth="1"/>
    <col min="3341" max="3584" width="11.42578125" style="9"/>
    <col min="3585" max="3585" width="40.140625" style="9" customWidth="1"/>
    <col min="3586" max="3586" width="22.28515625" style="9" customWidth="1"/>
    <col min="3587" max="3590" width="11.42578125" style="9"/>
    <col min="3591" max="3591" width="35.7109375" style="9" customWidth="1"/>
    <col min="3592" max="3592" width="11.42578125" style="9"/>
    <col min="3593" max="3593" width="27.85546875" style="9" customWidth="1"/>
    <col min="3594" max="3594" width="33.140625" style="9" customWidth="1"/>
    <col min="3595" max="3595" width="18.85546875" style="9" customWidth="1"/>
    <col min="3596" max="3596" width="21.7109375" style="9" customWidth="1"/>
    <col min="3597" max="3840" width="11.42578125" style="9"/>
    <col min="3841" max="3841" width="40.140625" style="9" customWidth="1"/>
    <col min="3842" max="3842" width="22.28515625" style="9" customWidth="1"/>
    <col min="3843" max="3846" width="11.42578125" style="9"/>
    <col min="3847" max="3847" width="35.7109375" style="9" customWidth="1"/>
    <col min="3848" max="3848" width="11.42578125" style="9"/>
    <col min="3849" max="3849" width="27.85546875" style="9" customWidth="1"/>
    <col min="3850" max="3850" width="33.140625" style="9" customWidth="1"/>
    <col min="3851" max="3851" width="18.85546875" style="9" customWidth="1"/>
    <col min="3852" max="3852" width="21.7109375" style="9" customWidth="1"/>
    <col min="3853" max="4096" width="11.42578125" style="9"/>
    <col min="4097" max="4097" width="40.140625" style="9" customWidth="1"/>
    <col min="4098" max="4098" width="22.28515625" style="9" customWidth="1"/>
    <col min="4099" max="4102" width="11.42578125" style="9"/>
    <col min="4103" max="4103" width="35.7109375" style="9" customWidth="1"/>
    <col min="4104" max="4104" width="11.42578125" style="9"/>
    <col min="4105" max="4105" width="27.85546875" style="9" customWidth="1"/>
    <col min="4106" max="4106" width="33.140625" style="9" customWidth="1"/>
    <col min="4107" max="4107" width="18.85546875" style="9" customWidth="1"/>
    <col min="4108" max="4108" width="21.7109375" style="9" customWidth="1"/>
    <col min="4109" max="4352" width="11.42578125" style="9"/>
    <col min="4353" max="4353" width="40.140625" style="9" customWidth="1"/>
    <col min="4354" max="4354" width="22.28515625" style="9" customWidth="1"/>
    <col min="4355" max="4358" width="11.42578125" style="9"/>
    <col min="4359" max="4359" width="35.7109375" style="9" customWidth="1"/>
    <col min="4360" max="4360" width="11.42578125" style="9"/>
    <col min="4361" max="4361" width="27.85546875" style="9" customWidth="1"/>
    <col min="4362" max="4362" width="33.140625" style="9" customWidth="1"/>
    <col min="4363" max="4363" width="18.85546875" style="9" customWidth="1"/>
    <col min="4364" max="4364" width="21.7109375" style="9" customWidth="1"/>
    <col min="4365" max="4608" width="11.42578125" style="9"/>
    <col min="4609" max="4609" width="40.140625" style="9" customWidth="1"/>
    <col min="4610" max="4610" width="22.28515625" style="9" customWidth="1"/>
    <col min="4611" max="4614" width="11.42578125" style="9"/>
    <col min="4615" max="4615" width="35.7109375" style="9" customWidth="1"/>
    <col min="4616" max="4616" width="11.42578125" style="9"/>
    <col min="4617" max="4617" width="27.85546875" style="9" customWidth="1"/>
    <col min="4618" max="4618" width="33.140625" style="9" customWidth="1"/>
    <col min="4619" max="4619" width="18.85546875" style="9" customWidth="1"/>
    <col min="4620" max="4620" width="21.7109375" style="9" customWidth="1"/>
    <col min="4621" max="4864" width="11.42578125" style="9"/>
    <col min="4865" max="4865" width="40.140625" style="9" customWidth="1"/>
    <col min="4866" max="4866" width="22.28515625" style="9" customWidth="1"/>
    <col min="4867" max="4870" width="11.42578125" style="9"/>
    <col min="4871" max="4871" width="35.7109375" style="9" customWidth="1"/>
    <col min="4872" max="4872" width="11.42578125" style="9"/>
    <col min="4873" max="4873" width="27.85546875" style="9" customWidth="1"/>
    <col min="4874" max="4874" width="33.140625" style="9" customWidth="1"/>
    <col min="4875" max="4875" width="18.85546875" style="9" customWidth="1"/>
    <col min="4876" max="4876" width="21.7109375" style="9" customWidth="1"/>
    <col min="4877" max="5120" width="11.42578125" style="9"/>
    <col min="5121" max="5121" width="40.140625" style="9" customWidth="1"/>
    <col min="5122" max="5122" width="22.28515625" style="9" customWidth="1"/>
    <col min="5123" max="5126" width="11.42578125" style="9"/>
    <col min="5127" max="5127" width="35.7109375" style="9" customWidth="1"/>
    <col min="5128" max="5128" width="11.42578125" style="9"/>
    <col min="5129" max="5129" width="27.85546875" style="9" customWidth="1"/>
    <col min="5130" max="5130" width="33.140625" style="9" customWidth="1"/>
    <col min="5131" max="5131" width="18.85546875" style="9" customWidth="1"/>
    <col min="5132" max="5132" width="21.7109375" style="9" customWidth="1"/>
    <col min="5133" max="5376" width="11.42578125" style="9"/>
    <col min="5377" max="5377" width="40.140625" style="9" customWidth="1"/>
    <col min="5378" max="5378" width="22.28515625" style="9" customWidth="1"/>
    <col min="5379" max="5382" width="11.42578125" style="9"/>
    <col min="5383" max="5383" width="35.7109375" style="9" customWidth="1"/>
    <col min="5384" max="5384" width="11.42578125" style="9"/>
    <col min="5385" max="5385" width="27.85546875" style="9" customWidth="1"/>
    <col min="5386" max="5386" width="33.140625" style="9" customWidth="1"/>
    <col min="5387" max="5387" width="18.85546875" style="9" customWidth="1"/>
    <col min="5388" max="5388" width="21.7109375" style="9" customWidth="1"/>
    <col min="5389" max="5632" width="11.42578125" style="9"/>
    <col min="5633" max="5633" width="40.140625" style="9" customWidth="1"/>
    <col min="5634" max="5634" width="22.28515625" style="9" customWidth="1"/>
    <col min="5635" max="5638" width="11.42578125" style="9"/>
    <col min="5639" max="5639" width="35.7109375" style="9" customWidth="1"/>
    <col min="5640" max="5640" width="11.42578125" style="9"/>
    <col min="5641" max="5641" width="27.85546875" style="9" customWidth="1"/>
    <col min="5642" max="5642" width="33.140625" style="9" customWidth="1"/>
    <col min="5643" max="5643" width="18.85546875" style="9" customWidth="1"/>
    <col min="5644" max="5644" width="21.7109375" style="9" customWidth="1"/>
    <col min="5645" max="5888" width="11.42578125" style="9"/>
    <col min="5889" max="5889" width="40.140625" style="9" customWidth="1"/>
    <col min="5890" max="5890" width="22.28515625" style="9" customWidth="1"/>
    <col min="5891" max="5894" width="11.42578125" style="9"/>
    <col min="5895" max="5895" width="35.7109375" style="9" customWidth="1"/>
    <col min="5896" max="5896" width="11.42578125" style="9"/>
    <col min="5897" max="5897" width="27.85546875" style="9" customWidth="1"/>
    <col min="5898" max="5898" width="33.140625" style="9" customWidth="1"/>
    <col min="5899" max="5899" width="18.85546875" style="9" customWidth="1"/>
    <col min="5900" max="5900" width="21.7109375" style="9" customWidth="1"/>
    <col min="5901" max="6144" width="11.42578125" style="9"/>
    <col min="6145" max="6145" width="40.140625" style="9" customWidth="1"/>
    <col min="6146" max="6146" width="22.28515625" style="9" customWidth="1"/>
    <col min="6147" max="6150" width="11.42578125" style="9"/>
    <col min="6151" max="6151" width="35.7109375" style="9" customWidth="1"/>
    <col min="6152" max="6152" width="11.42578125" style="9"/>
    <col min="6153" max="6153" width="27.85546875" style="9" customWidth="1"/>
    <col min="6154" max="6154" width="33.140625" style="9" customWidth="1"/>
    <col min="6155" max="6155" width="18.85546875" style="9" customWidth="1"/>
    <col min="6156" max="6156" width="21.7109375" style="9" customWidth="1"/>
    <col min="6157" max="6400" width="11.42578125" style="9"/>
    <col min="6401" max="6401" width="40.140625" style="9" customWidth="1"/>
    <col min="6402" max="6402" width="22.28515625" style="9" customWidth="1"/>
    <col min="6403" max="6406" width="11.42578125" style="9"/>
    <col min="6407" max="6407" width="35.7109375" style="9" customWidth="1"/>
    <col min="6408" max="6408" width="11.42578125" style="9"/>
    <col min="6409" max="6409" width="27.85546875" style="9" customWidth="1"/>
    <col min="6410" max="6410" width="33.140625" style="9" customWidth="1"/>
    <col min="6411" max="6411" width="18.85546875" style="9" customWidth="1"/>
    <col min="6412" max="6412" width="21.7109375" style="9" customWidth="1"/>
    <col min="6413" max="6656" width="11.42578125" style="9"/>
    <col min="6657" max="6657" width="40.140625" style="9" customWidth="1"/>
    <col min="6658" max="6658" width="22.28515625" style="9" customWidth="1"/>
    <col min="6659" max="6662" width="11.42578125" style="9"/>
    <col min="6663" max="6663" width="35.7109375" style="9" customWidth="1"/>
    <col min="6664" max="6664" width="11.42578125" style="9"/>
    <col min="6665" max="6665" width="27.85546875" style="9" customWidth="1"/>
    <col min="6666" max="6666" width="33.140625" style="9" customWidth="1"/>
    <col min="6667" max="6667" width="18.85546875" style="9" customWidth="1"/>
    <col min="6668" max="6668" width="21.7109375" style="9" customWidth="1"/>
    <col min="6669" max="6912" width="11.42578125" style="9"/>
    <col min="6913" max="6913" width="40.140625" style="9" customWidth="1"/>
    <col min="6914" max="6914" width="22.28515625" style="9" customWidth="1"/>
    <col min="6915" max="6918" width="11.42578125" style="9"/>
    <col min="6919" max="6919" width="35.7109375" style="9" customWidth="1"/>
    <col min="6920" max="6920" width="11.42578125" style="9"/>
    <col min="6921" max="6921" width="27.85546875" style="9" customWidth="1"/>
    <col min="6922" max="6922" width="33.140625" style="9" customWidth="1"/>
    <col min="6923" max="6923" width="18.85546875" style="9" customWidth="1"/>
    <col min="6924" max="6924" width="21.7109375" style="9" customWidth="1"/>
    <col min="6925" max="7168" width="11.42578125" style="9"/>
    <col min="7169" max="7169" width="40.140625" style="9" customWidth="1"/>
    <col min="7170" max="7170" width="22.28515625" style="9" customWidth="1"/>
    <col min="7171" max="7174" width="11.42578125" style="9"/>
    <col min="7175" max="7175" width="35.7109375" style="9" customWidth="1"/>
    <col min="7176" max="7176" width="11.42578125" style="9"/>
    <col min="7177" max="7177" width="27.85546875" style="9" customWidth="1"/>
    <col min="7178" max="7178" width="33.140625" style="9" customWidth="1"/>
    <col min="7179" max="7179" width="18.85546875" style="9" customWidth="1"/>
    <col min="7180" max="7180" width="21.7109375" style="9" customWidth="1"/>
    <col min="7181" max="7424" width="11.42578125" style="9"/>
    <col min="7425" max="7425" width="40.140625" style="9" customWidth="1"/>
    <col min="7426" max="7426" width="22.28515625" style="9" customWidth="1"/>
    <col min="7427" max="7430" width="11.42578125" style="9"/>
    <col min="7431" max="7431" width="35.7109375" style="9" customWidth="1"/>
    <col min="7432" max="7432" width="11.42578125" style="9"/>
    <col min="7433" max="7433" width="27.85546875" style="9" customWidth="1"/>
    <col min="7434" max="7434" width="33.140625" style="9" customWidth="1"/>
    <col min="7435" max="7435" width="18.85546875" style="9" customWidth="1"/>
    <col min="7436" max="7436" width="21.7109375" style="9" customWidth="1"/>
    <col min="7437" max="7680" width="11.42578125" style="9"/>
    <col min="7681" max="7681" width="40.140625" style="9" customWidth="1"/>
    <col min="7682" max="7682" width="22.28515625" style="9" customWidth="1"/>
    <col min="7683" max="7686" width="11.42578125" style="9"/>
    <col min="7687" max="7687" width="35.7109375" style="9" customWidth="1"/>
    <col min="7688" max="7688" width="11.42578125" style="9"/>
    <col min="7689" max="7689" width="27.85546875" style="9" customWidth="1"/>
    <col min="7690" max="7690" width="33.140625" style="9" customWidth="1"/>
    <col min="7691" max="7691" width="18.85546875" style="9" customWidth="1"/>
    <col min="7692" max="7692" width="21.7109375" style="9" customWidth="1"/>
    <col min="7693" max="7936" width="11.42578125" style="9"/>
    <col min="7937" max="7937" width="40.140625" style="9" customWidth="1"/>
    <col min="7938" max="7938" width="22.28515625" style="9" customWidth="1"/>
    <col min="7939" max="7942" width="11.42578125" style="9"/>
    <col min="7943" max="7943" width="35.7109375" style="9" customWidth="1"/>
    <col min="7944" max="7944" width="11.42578125" style="9"/>
    <col min="7945" max="7945" width="27.85546875" style="9" customWidth="1"/>
    <col min="7946" max="7946" width="33.140625" style="9" customWidth="1"/>
    <col min="7947" max="7947" width="18.85546875" style="9" customWidth="1"/>
    <col min="7948" max="7948" width="21.7109375" style="9" customWidth="1"/>
    <col min="7949" max="8192" width="11.42578125" style="9"/>
    <col min="8193" max="8193" width="40.140625" style="9" customWidth="1"/>
    <col min="8194" max="8194" width="22.28515625" style="9" customWidth="1"/>
    <col min="8195" max="8198" width="11.42578125" style="9"/>
    <col min="8199" max="8199" width="35.7109375" style="9" customWidth="1"/>
    <col min="8200" max="8200" width="11.42578125" style="9"/>
    <col min="8201" max="8201" width="27.85546875" style="9" customWidth="1"/>
    <col min="8202" max="8202" width="33.140625" style="9" customWidth="1"/>
    <col min="8203" max="8203" width="18.85546875" style="9" customWidth="1"/>
    <col min="8204" max="8204" width="21.7109375" style="9" customWidth="1"/>
    <col min="8205" max="8448" width="11.42578125" style="9"/>
    <col min="8449" max="8449" width="40.140625" style="9" customWidth="1"/>
    <col min="8450" max="8450" width="22.28515625" style="9" customWidth="1"/>
    <col min="8451" max="8454" width="11.42578125" style="9"/>
    <col min="8455" max="8455" width="35.7109375" style="9" customWidth="1"/>
    <col min="8456" max="8456" width="11.42578125" style="9"/>
    <col min="8457" max="8457" width="27.85546875" style="9" customWidth="1"/>
    <col min="8458" max="8458" width="33.140625" style="9" customWidth="1"/>
    <col min="8459" max="8459" width="18.85546875" style="9" customWidth="1"/>
    <col min="8460" max="8460" width="21.7109375" style="9" customWidth="1"/>
    <col min="8461" max="8704" width="11.42578125" style="9"/>
    <col min="8705" max="8705" width="40.140625" style="9" customWidth="1"/>
    <col min="8706" max="8706" width="22.28515625" style="9" customWidth="1"/>
    <col min="8707" max="8710" width="11.42578125" style="9"/>
    <col min="8711" max="8711" width="35.7109375" style="9" customWidth="1"/>
    <col min="8712" max="8712" width="11.42578125" style="9"/>
    <col min="8713" max="8713" width="27.85546875" style="9" customWidth="1"/>
    <col min="8714" max="8714" width="33.140625" style="9" customWidth="1"/>
    <col min="8715" max="8715" width="18.85546875" style="9" customWidth="1"/>
    <col min="8716" max="8716" width="21.7109375" style="9" customWidth="1"/>
    <col min="8717" max="8960" width="11.42578125" style="9"/>
    <col min="8961" max="8961" width="40.140625" style="9" customWidth="1"/>
    <col min="8962" max="8962" width="22.28515625" style="9" customWidth="1"/>
    <col min="8963" max="8966" width="11.42578125" style="9"/>
    <col min="8967" max="8967" width="35.7109375" style="9" customWidth="1"/>
    <col min="8968" max="8968" width="11.42578125" style="9"/>
    <col min="8969" max="8969" width="27.85546875" style="9" customWidth="1"/>
    <col min="8970" max="8970" width="33.140625" style="9" customWidth="1"/>
    <col min="8971" max="8971" width="18.85546875" style="9" customWidth="1"/>
    <col min="8972" max="8972" width="21.7109375" style="9" customWidth="1"/>
    <col min="8973" max="9216" width="11.42578125" style="9"/>
    <col min="9217" max="9217" width="40.140625" style="9" customWidth="1"/>
    <col min="9218" max="9218" width="22.28515625" style="9" customWidth="1"/>
    <col min="9219" max="9222" width="11.42578125" style="9"/>
    <col min="9223" max="9223" width="35.7109375" style="9" customWidth="1"/>
    <col min="9224" max="9224" width="11.42578125" style="9"/>
    <col min="9225" max="9225" width="27.85546875" style="9" customWidth="1"/>
    <col min="9226" max="9226" width="33.140625" style="9" customWidth="1"/>
    <col min="9227" max="9227" width="18.85546875" style="9" customWidth="1"/>
    <col min="9228" max="9228" width="21.7109375" style="9" customWidth="1"/>
    <col min="9229" max="9472" width="11.42578125" style="9"/>
    <col min="9473" max="9473" width="40.140625" style="9" customWidth="1"/>
    <col min="9474" max="9474" width="22.28515625" style="9" customWidth="1"/>
    <col min="9475" max="9478" width="11.42578125" style="9"/>
    <col min="9479" max="9479" width="35.7109375" style="9" customWidth="1"/>
    <col min="9480" max="9480" width="11.42578125" style="9"/>
    <col min="9481" max="9481" width="27.85546875" style="9" customWidth="1"/>
    <col min="9482" max="9482" width="33.140625" style="9" customWidth="1"/>
    <col min="9483" max="9483" width="18.85546875" style="9" customWidth="1"/>
    <col min="9484" max="9484" width="21.7109375" style="9" customWidth="1"/>
    <col min="9485" max="9728" width="11.42578125" style="9"/>
    <col min="9729" max="9729" width="40.140625" style="9" customWidth="1"/>
    <col min="9730" max="9730" width="22.28515625" style="9" customWidth="1"/>
    <col min="9731" max="9734" width="11.42578125" style="9"/>
    <col min="9735" max="9735" width="35.7109375" style="9" customWidth="1"/>
    <col min="9736" max="9736" width="11.42578125" style="9"/>
    <col min="9737" max="9737" width="27.85546875" style="9" customWidth="1"/>
    <col min="9738" max="9738" width="33.140625" style="9" customWidth="1"/>
    <col min="9739" max="9739" width="18.85546875" style="9" customWidth="1"/>
    <col min="9740" max="9740" width="21.7109375" style="9" customWidth="1"/>
    <col min="9741" max="9984" width="11.42578125" style="9"/>
    <col min="9985" max="9985" width="40.140625" style="9" customWidth="1"/>
    <col min="9986" max="9986" width="22.28515625" style="9" customWidth="1"/>
    <col min="9987" max="9990" width="11.42578125" style="9"/>
    <col min="9991" max="9991" width="35.7109375" style="9" customWidth="1"/>
    <col min="9992" max="9992" width="11.42578125" style="9"/>
    <col min="9993" max="9993" width="27.85546875" style="9" customWidth="1"/>
    <col min="9994" max="9994" width="33.140625" style="9" customWidth="1"/>
    <col min="9995" max="9995" width="18.85546875" style="9" customWidth="1"/>
    <col min="9996" max="9996" width="21.7109375" style="9" customWidth="1"/>
    <col min="9997" max="10240" width="11.42578125" style="9"/>
    <col min="10241" max="10241" width="40.140625" style="9" customWidth="1"/>
    <col min="10242" max="10242" width="22.28515625" style="9" customWidth="1"/>
    <col min="10243" max="10246" width="11.42578125" style="9"/>
    <col min="10247" max="10247" width="35.7109375" style="9" customWidth="1"/>
    <col min="10248" max="10248" width="11.42578125" style="9"/>
    <col min="10249" max="10249" width="27.85546875" style="9" customWidth="1"/>
    <col min="10250" max="10250" width="33.140625" style="9" customWidth="1"/>
    <col min="10251" max="10251" width="18.85546875" style="9" customWidth="1"/>
    <col min="10252" max="10252" width="21.7109375" style="9" customWidth="1"/>
    <col min="10253" max="10496" width="11.42578125" style="9"/>
    <col min="10497" max="10497" width="40.140625" style="9" customWidth="1"/>
    <col min="10498" max="10498" width="22.28515625" style="9" customWidth="1"/>
    <col min="10499" max="10502" width="11.42578125" style="9"/>
    <col min="10503" max="10503" width="35.7109375" style="9" customWidth="1"/>
    <col min="10504" max="10504" width="11.42578125" style="9"/>
    <col min="10505" max="10505" width="27.85546875" style="9" customWidth="1"/>
    <col min="10506" max="10506" width="33.140625" style="9" customWidth="1"/>
    <col min="10507" max="10507" width="18.85546875" style="9" customWidth="1"/>
    <col min="10508" max="10508" width="21.7109375" style="9" customWidth="1"/>
    <col min="10509" max="10752" width="11.42578125" style="9"/>
    <col min="10753" max="10753" width="40.140625" style="9" customWidth="1"/>
    <col min="10754" max="10754" width="22.28515625" style="9" customWidth="1"/>
    <col min="10755" max="10758" width="11.42578125" style="9"/>
    <col min="10759" max="10759" width="35.7109375" style="9" customWidth="1"/>
    <col min="10760" max="10760" width="11.42578125" style="9"/>
    <col min="10761" max="10761" width="27.85546875" style="9" customWidth="1"/>
    <col min="10762" max="10762" width="33.140625" style="9" customWidth="1"/>
    <col min="10763" max="10763" width="18.85546875" style="9" customWidth="1"/>
    <col min="10764" max="10764" width="21.7109375" style="9" customWidth="1"/>
    <col min="10765" max="11008" width="11.42578125" style="9"/>
    <col min="11009" max="11009" width="40.140625" style="9" customWidth="1"/>
    <col min="11010" max="11010" width="22.28515625" style="9" customWidth="1"/>
    <col min="11011" max="11014" width="11.42578125" style="9"/>
    <col min="11015" max="11015" width="35.7109375" style="9" customWidth="1"/>
    <col min="11016" max="11016" width="11.42578125" style="9"/>
    <col min="11017" max="11017" width="27.85546875" style="9" customWidth="1"/>
    <col min="11018" max="11018" width="33.140625" style="9" customWidth="1"/>
    <col min="11019" max="11019" width="18.85546875" style="9" customWidth="1"/>
    <col min="11020" max="11020" width="21.7109375" style="9" customWidth="1"/>
    <col min="11021" max="11264" width="11.42578125" style="9"/>
    <col min="11265" max="11265" width="40.140625" style="9" customWidth="1"/>
    <col min="11266" max="11266" width="22.28515625" style="9" customWidth="1"/>
    <col min="11267" max="11270" width="11.42578125" style="9"/>
    <col min="11271" max="11271" width="35.7109375" style="9" customWidth="1"/>
    <col min="11272" max="11272" width="11.42578125" style="9"/>
    <col min="11273" max="11273" width="27.85546875" style="9" customWidth="1"/>
    <col min="11274" max="11274" width="33.140625" style="9" customWidth="1"/>
    <col min="11275" max="11275" width="18.85546875" style="9" customWidth="1"/>
    <col min="11276" max="11276" width="21.7109375" style="9" customWidth="1"/>
    <col min="11277" max="11520" width="11.42578125" style="9"/>
    <col min="11521" max="11521" width="40.140625" style="9" customWidth="1"/>
    <col min="11522" max="11522" width="22.28515625" style="9" customWidth="1"/>
    <col min="11523" max="11526" width="11.42578125" style="9"/>
    <col min="11527" max="11527" width="35.7109375" style="9" customWidth="1"/>
    <col min="11528" max="11528" width="11.42578125" style="9"/>
    <col min="11529" max="11529" width="27.85546875" style="9" customWidth="1"/>
    <col min="11530" max="11530" width="33.140625" style="9" customWidth="1"/>
    <col min="11531" max="11531" width="18.85546875" style="9" customWidth="1"/>
    <col min="11532" max="11532" width="21.7109375" style="9" customWidth="1"/>
    <col min="11533" max="11776" width="11.42578125" style="9"/>
    <col min="11777" max="11777" width="40.140625" style="9" customWidth="1"/>
    <col min="11778" max="11778" width="22.28515625" style="9" customWidth="1"/>
    <col min="11779" max="11782" width="11.42578125" style="9"/>
    <col min="11783" max="11783" width="35.7109375" style="9" customWidth="1"/>
    <col min="11784" max="11784" width="11.42578125" style="9"/>
    <col min="11785" max="11785" width="27.85546875" style="9" customWidth="1"/>
    <col min="11786" max="11786" width="33.140625" style="9" customWidth="1"/>
    <col min="11787" max="11787" width="18.85546875" style="9" customWidth="1"/>
    <col min="11788" max="11788" width="21.7109375" style="9" customWidth="1"/>
    <col min="11789" max="12032" width="11.42578125" style="9"/>
    <col min="12033" max="12033" width="40.140625" style="9" customWidth="1"/>
    <col min="12034" max="12034" width="22.28515625" style="9" customWidth="1"/>
    <col min="12035" max="12038" width="11.42578125" style="9"/>
    <col min="12039" max="12039" width="35.7109375" style="9" customWidth="1"/>
    <col min="12040" max="12040" width="11.42578125" style="9"/>
    <col min="12041" max="12041" width="27.85546875" style="9" customWidth="1"/>
    <col min="12042" max="12042" width="33.140625" style="9" customWidth="1"/>
    <col min="12043" max="12043" width="18.85546875" style="9" customWidth="1"/>
    <col min="12044" max="12044" width="21.7109375" style="9" customWidth="1"/>
    <col min="12045" max="12288" width="11.42578125" style="9"/>
    <col min="12289" max="12289" width="40.140625" style="9" customWidth="1"/>
    <col min="12290" max="12290" width="22.28515625" style="9" customWidth="1"/>
    <col min="12291" max="12294" width="11.42578125" style="9"/>
    <col min="12295" max="12295" width="35.7109375" style="9" customWidth="1"/>
    <col min="12296" max="12296" width="11.42578125" style="9"/>
    <col min="12297" max="12297" width="27.85546875" style="9" customWidth="1"/>
    <col min="12298" max="12298" width="33.140625" style="9" customWidth="1"/>
    <col min="12299" max="12299" width="18.85546875" style="9" customWidth="1"/>
    <col min="12300" max="12300" width="21.7109375" style="9" customWidth="1"/>
    <col min="12301" max="12544" width="11.42578125" style="9"/>
    <col min="12545" max="12545" width="40.140625" style="9" customWidth="1"/>
    <col min="12546" max="12546" width="22.28515625" style="9" customWidth="1"/>
    <col min="12547" max="12550" width="11.42578125" style="9"/>
    <col min="12551" max="12551" width="35.7109375" style="9" customWidth="1"/>
    <col min="12552" max="12552" width="11.42578125" style="9"/>
    <col min="12553" max="12553" width="27.85546875" style="9" customWidth="1"/>
    <col min="12554" max="12554" width="33.140625" style="9" customWidth="1"/>
    <col min="12555" max="12555" width="18.85546875" style="9" customWidth="1"/>
    <col min="12556" max="12556" width="21.7109375" style="9" customWidth="1"/>
    <col min="12557" max="12800" width="11.42578125" style="9"/>
    <col min="12801" max="12801" width="40.140625" style="9" customWidth="1"/>
    <col min="12802" max="12802" width="22.28515625" style="9" customWidth="1"/>
    <col min="12803" max="12806" width="11.42578125" style="9"/>
    <col min="12807" max="12807" width="35.7109375" style="9" customWidth="1"/>
    <col min="12808" max="12808" width="11.42578125" style="9"/>
    <col min="12809" max="12809" width="27.85546875" style="9" customWidth="1"/>
    <col min="12810" max="12810" width="33.140625" style="9" customWidth="1"/>
    <col min="12811" max="12811" width="18.85546875" style="9" customWidth="1"/>
    <col min="12812" max="12812" width="21.7109375" style="9" customWidth="1"/>
    <col min="12813" max="13056" width="11.42578125" style="9"/>
    <col min="13057" max="13057" width="40.140625" style="9" customWidth="1"/>
    <col min="13058" max="13058" width="22.28515625" style="9" customWidth="1"/>
    <col min="13059" max="13062" width="11.42578125" style="9"/>
    <col min="13063" max="13063" width="35.7109375" style="9" customWidth="1"/>
    <col min="13064" max="13064" width="11.42578125" style="9"/>
    <col min="13065" max="13065" width="27.85546875" style="9" customWidth="1"/>
    <col min="13066" max="13066" width="33.140625" style="9" customWidth="1"/>
    <col min="13067" max="13067" width="18.85546875" style="9" customWidth="1"/>
    <col min="13068" max="13068" width="21.7109375" style="9" customWidth="1"/>
    <col min="13069" max="13312" width="11.42578125" style="9"/>
    <col min="13313" max="13313" width="40.140625" style="9" customWidth="1"/>
    <col min="13314" max="13314" width="22.28515625" style="9" customWidth="1"/>
    <col min="13315" max="13318" width="11.42578125" style="9"/>
    <col min="13319" max="13319" width="35.7109375" style="9" customWidth="1"/>
    <col min="13320" max="13320" width="11.42578125" style="9"/>
    <col min="13321" max="13321" width="27.85546875" style="9" customWidth="1"/>
    <col min="13322" max="13322" width="33.140625" style="9" customWidth="1"/>
    <col min="13323" max="13323" width="18.85546875" style="9" customWidth="1"/>
    <col min="13324" max="13324" width="21.7109375" style="9" customWidth="1"/>
    <col min="13325" max="13568" width="11.42578125" style="9"/>
    <col min="13569" max="13569" width="40.140625" style="9" customWidth="1"/>
    <col min="13570" max="13570" width="22.28515625" style="9" customWidth="1"/>
    <col min="13571" max="13574" width="11.42578125" style="9"/>
    <col min="13575" max="13575" width="35.7109375" style="9" customWidth="1"/>
    <col min="13576" max="13576" width="11.42578125" style="9"/>
    <col min="13577" max="13577" width="27.85546875" style="9" customWidth="1"/>
    <col min="13578" max="13578" width="33.140625" style="9" customWidth="1"/>
    <col min="13579" max="13579" width="18.85546875" style="9" customWidth="1"/>
    <col min="13580" max="13580" width="21.7109375" style="9" customWidth="1"/>
    <col min="13581" max="13824" width="11.42578125" style="9"/>
    <col min="13825" max="13825" width="40.140625" style="9" customWidth="1"/>
    <col min="13826" max="13826" width="22.28515625" style="9" customWidth="1"/>
    <col min="13827" max="13830" width="11.42578125" style="9"/>
    <col min="13831" max="13831" width="35.7109375" style="9" customWidth="1"/>
    <col min="13832" max="13832" width="11.42578125" style="9"/>
    <col min="13833" max="13833" width="27.85546875" style="9" customWidth="1"/>
    <col min="13834" max="13834" width="33.140625" style="9" customWidth="1"/>
    <col min="13835" max="13835" width="18.85546875" style="9" customWidth="1"/>
    <col min="13836" max="13836" width="21.7109375" style="9" customWidth="1"/>
    <col min="13837" max="14080" width="11.42578125" style="9"/>
    <col min="14081" max="14081" width="40.140625" style="9" customWidth="1"/>
    <col min="14082" max="14082" width="22.28515625" style="9" customWidth="1"/>
    <col min="14083" max="14086" width="11.42578125" style="9"/>
    <col min="14087" max="14087" width="35.7109375" style="9" customWidth="1"/>
    <col min="14088" max="14088" width="11.42578125" style="9"/>
    <col min="14089" max="14089" width="27.85546875" style="9" customWidth="1"/>
    <col min="14090" max="14090" width="33.140625" style="9" customWidth="1"/>
    <col min="14091" max="14091" width="18.85546875" style="9" customWidth="1"/>
    <col min="14092" max="14092" width="21.7109375" style="9" customWidth="1"/>
    <col min="14093" max="14336" width="11.42578125" style="9"/>
    <col min="14337" max="14337" width="40.140625" style="9" customWidth="1"/>
    <col min="14338" max="14338" width="22.28515625" style="9" customWidth="1"/>
    <col min="14339" max="14342" width="11.42578125" style="9"/>
    <col min="14343" max="14343" width="35.7109375" style="9" customWidth="1"/>
    <col min="14344" max="14344" width="11.42578125" style="9"/>
    <col min="14345" max="14345" width="27.85546875" style="9" customWidth="1"/>
    <col min="14346" max="14346" width="33.140625" style="9" customWidth="1"/>
    <col min="14347" max="14347" width="18.85546875" style="9" customWidth="1"/>
    <col min="14348" max="14348" width="21.7109375" style="9" customWidth="1"/>
    <col min="14349" max="14592" width="11.42578125" style="9"/>
    <col min="14593" max="14593" width="40.140625" style="9" customWidth="1"/>
    <col min="14594" max="14594" width="22.28515625" style="9" customWidth="1"/>
    <col min="14595" max="14598" width="11.42578125" style="9"/>
    <col min="14599" max="14599" width="35.7109375" style="9" customWidth="1"/>
    <col min="14600" max="14600" width="11.42578125" style="9"/>
    <col min="14601" max="14601" width="27.85546875" style="9" customWidth="1"/>
    <col min="14602" max="14602" width="33.140625" style="9" customWidth="1"/>
    <col min="14603" max="14603" width="18.85546875" style="9" customWidth="1"/>
    <col min="14604" max="14604" width="21.7109375" style="9" customWidth="1"/>
    <col min="14605" max="14848" width="11.42578125" style="9"/>
    <col min="14849" max="14849" width="40.140625" style="9" customWidth="1"/>
    <col min="14850" max="14850" width="22.28515625" style="9" customWidth="1"/>
    <col min="14851" max="14854" width="11.42578125" style="9"/>
    <col min="14855" max="14855" width="35.7109375" style="9" customWidth="1"/>
    <col min="14856" max="14856" width="11.42578125" style="9"/>
    <col min="14857" max="14857" width="27.85546875" style="9" customWidth="1"/>
    <col min="14858" max="14858" width="33.140625" style="9" customWidth="1"/>
    <col min="14859" max="14859" width="18.85546875" style="9" customWidth="1"/>
    <col min="14860" max="14860" width="21.7109375" style="9" customWidth="1"/>
    <col min="14861" max="15104" width="11.42578125" style="9"/>
    <col min="15105" max="15105" width="40.140625" style="9" customWidth="1"/>
    <col min="15106" max="15106" width="22.28515625" style="9" customWidth="1"/>
    <col min="15107" max="15110" width="11.42578125" style="9"/>
    <col min="15111" max="15111" width="35.7109375" style="9" customWidth="1"/>
    <col min="15112" max="15112" width="11.42578125" style="9"/>
    <col min="15113" max="15113" width="27.85546875" style="9" customWidth="1"/>
    <col min="15114" max="15114" width="33.140625" style="9" customWidth="1"/>
    <col min="15115" max="15115" width="18.85546875" style="9" customWidth="1"/>
    <col min="15116" max="15116" width="21.7109375" style="9" customWidth="1"/>
    <col min="15117" max="15360" width="11.42578125" style="9"/>
    <col min="15361" max="15361" width="40.140625" style="9" customWidth="1"/>
    <col min="15362" max="15362" width="22.28515625" style="9" customWidth="1"/>
    <col min="15363" max="15366" width="11.42578125" style="9"/>
    <col min="15367" max="15367" width="35.7109375" style="9" customWidth="1"/>
    <col min="15368" max="15368" width="11.42578125" style="9"/>
    <col min="15369" max="15369" width="27.85546875" style="9" customWidth="1"/>
    <col min="15370" max="15370" width="33.140625" style="9" customWidth="1"/>
    <col min="15371" max="15371" width="18.85546875" style="9" customWidth="1"/>
    <col min="15372" max="15372" width="21.7109375" style="9" customWidth="1"/>
    <col min="15373" max="15616" width="11.42578125" style="9"/>
    <col min="15617" max="15617" width="40.140625" style="9" customWidth="1"/>
    <col min="15618" max="15618" width="22.28515625" style="9" customWidth="1"/>
    <col min="15619" max="15622" width="11.42578125" style="9"/>
    <col min="15623" max="15623" width="35.7109375" style="9" customWidth="1"/>
    <col min="15624" max="15624" width="11.42578125" style="9"/>
    <col min="15625" max="15625" width="27.85546875" style="9" customWidth="1"/>
    <col min="15626" max="15626" width="33.140625" style="9" customWidth="1"/>
    <col min="15627" max="15627" width="18.85546875" style="9" customWidth="1"/>
    <col min="15628" max="15628" width="21.7109375" style="9" customWidth="1"/>
    <col min="15629" max="15872" width="11.42578125" style="9"/>
    <col min="15873" max="15873" width="40.140625" style="9" customWidth="1"/>
    <col min="15874" max="15874" width="22.28515625" style="9" customWidth="1"/>
    <col min="15875" max="15878" width="11.42578125" style="9"/>
    <col min="15879" max="15879" width="35.7109375" style="9" customWidth="1"/>
    <col min="15880" max="15880" width="11.42578125" style="9"/>
    <col min="15881" max="15881" width="27.85546875" style="9" customWidth="1"/>
    <col min="15882" max="15882" width="33.140625" style="9" customWidth="1"/>
    <col min="15883" max="15883" width="18.85546875" style="9" customWidth="1"/>
    <col min="15884" max="15884" width="21.7109375" style="9" customWidth="1"/>
    <col min="15885" max="16128" width="11.42578125" style="9"/>
    <col min="16129" max="16129" width="40.140625" style="9" customWidth="1"/>
    <col min="16130" max="16130" width="22.28515625" style="9" customWidth="1"/>
    <col min="16131" max="16134" width="11.42578125" style="9"/>
    <col min="16135" max="16135" width="35.7109375" style="9" customWidth="1"/>
    <col min="16136" max="16136" width="11.42578125" style="9"/>
    <col min="16137" max="16137" width="27.85546875" style="9" customWidth="1"/>
    <col min="16138" max="16138" width="33.140625" style="9" customWidth="1"/>
    <col min="16139" max="16139" width="18.85546875" style="9" customWidth="1"/>
    <col min="16140" max="16140" width="21.7109375" style="9" customWidth="1"/>
    <col min="16141" max="16384" width="11.42578125" style="9"/>
  </cols>
  <sheetData>
    <row r="2" spans="1:15" ht="20.25" x14ac:dyDescent="0.2">
      <c r="B2" s="73" t="s">
        <v>86</v>
      </c>
      <c r="C2" s="73"/>
      <c r="D2" s="73"/>
      <c r="E2" s="73"/>
      <c r="F2" s="73"/>
      <c r="G2" s="73"/>
      <c r="H2" s="73"/>
      <c r="I2" s="73"/>
      <c r="J2" s="73"/>
      <c r="K2" s="73"/>
      <c r="L2" s="73"/>
    </row>
    <row r="3" spans="1:15" ht="9.75" customHeight="1" x14ac:dyDescent="0.2">
      <c r="B3" s="11"/>
      <c r="C3" s="11"/>
      <c r="D3" s="11"/>
      <c r="E3" s="11"/>
      <c r="F3" s="11"/>
      <c r="G3" s="11"/>
      <c r="H3" s="11"/>
      <c r="I3" s="11"/>
      <c r="J3" s="11"/>
      <c r="K3" s="11"/>
      <c r="L3" s="11"/>
    </row>
    <row r="4" spans="1:15" ht="20.25" x14ac:dyDescent="0.2">
      <c r="A4" s="2"/>
      <c r="B4" s="73" t="s">
        <v>87</v>
      </c>
      <c r="C4" s="73"/>
      <c r="D4" s="73"/>
      <c r="E4" s="73"/>
      <c r="F4" s="73"/>
      <c r="G4" s="73"/>
      <c r="H4" s="73"/>
      <c r="I4" s="73"/>
      <c r="J4" s="73"/>
      <c r="K4" s="73"/>
      <c r="L4" s="73"/>
    </row>
    <row r="5" spans="1:15" s="3" customFormat="1" ht="15.75" x14ac:dyDescent="0.2">
      <c r="A5" s="9"/>
      <c r="B5" s="9"/>
      <c r="C5" s="9"/>
      <c r="D5" s="9"/>
      <c r="E5" s="9"/>
      <c r="F5" s="9"/>
      <c r="G5" s="9"/>
      <c r="H5" s="9"/>
      <c r="I5" s="9"/>
      <c r="J5" s="9"/>
      <c r="K5" s="9"/>
      <c r="L5" s="9"/>
    </row>
    <row r="6" spans="1:15" s="2" customFormat="1" ht="31.5" x14ac:dyDescent="0.25">
      <c r="A6" s="8" t="s">
        <v>0</v>
      </c>
      <c r="B6" s="8" t="s">
        <v>1</v>
      </c>
      <c r="C6" s="74" t="s">
        <v>2</v>
      </c>
      <c r="D6" s="74"/>
      <c r="E6" s="74" t="s">
        <v>3</v>
      </c>
      <c r="F6" s="74"/>
      <c r="G6" s="8" t="s">
        <v>4</v>
      </c>
      <c r="H6" s="8" t="s">
        <v>5</v>
      </c>
      <c r="I6" s="8" t="s">
        <v>6</v>
      </c>
      <c r="J6" s="8" t="s">
        <v>7</v>
      </c>
      <c r="K6" s="8" t="s">
        <v>8</v>
      </c>
      <c r="L6" s="8" t="s">
        <v>63</v>
      </c>
      <c r="M6" s="8" t="s">
        <v>9</v>
      </c>
      <c r="N6" s="8" t="s">
        <v>64</v>
      </c>
      <c r="O6" s="8" t="s">
        <v>65</v>
      </c>
    </row>
    <row r="7" spans="1:15" s="2" customFormat="1" ht="15.75" x14ac:dyDescent="0.25">
      <c r="A7" s="8"/>
      <c r="B7" s="8"/>
      <c r="C7" s="8"/>
      <c r="D7" s="8"/>
      <c r="E7" s="8"/>
      <c r="F7" s="8"/>
      <c r="G7" s="8"/>
      <c r="H7" s="8"/>
      <c r="I7" s="8"/>
      <c r="J7" s="8"/>
      <c r="K7" s="8"/>
      <c r="L7" s="8"/>
      <c r="M7" s="8"/>
    </row>
    <row r="8" spans="1:15" s="2" customFormat="1" ht="127.5" x14ac:dyDescent="0.25">
      <c r="A8" s="1" t="s">
        <v>10</v>
      </c>
      <c r="B8" s="1" t="s">
        <v>11</v>
      </c>
      <c r="C8" s="4" t="s">
        <v>12</v>
      </c>
      <c r="D8" s="4" t="s">
        <v>13</v>
      </c>
      <c r="E8" s="4" t="s">
        <v>12</v>
      </c>
      <c r="F8" s="4" t="s">
        <v>13</v>
      </c>
      <c r="G8" s="1" t="s">
        <v>14</v>
      </c>
      <c r="H8" s="1" t="s">
        <v>15</v>
      </c>
      <c r="I8" s="1" t="s">
        <v>16</v>
      </c>
      <c r="J8" s="1" t="s">
        <v>17</v>
      </c>
      <c r="K8" s="1" t="s">
        <v>88</v>
      </c>
      <c r="L8" s="10" t="s">
        <v>60</v>
      </c>
      <c r="M8" s="1" t="s">
        <v>89</v>
      </c>
      <c r="N8" s="1" t="s">
        <v>209</v>
      </c>
      <c r="O8" s="2" t="s">
        <v>83</v>
      </c>
    </row>
    <row r="9" spans="1:15" s="2" customFormat="1" ht="191.25" x14ac:dyDescent="0.25">
      <c r="A9" s="1" t="s">
        <v>18</v>
      </c>
      <c r="B9" s="1" t="s">
        <v>66</v>
      </c>
      <c r="C9" s="4" t="s">
        <v>12</v>
      </c>
      <c r="D9" s="4" t="s">
        <v>19</v>
      </c>
      <c r="E9" s="5" t="s">
        <v>20</v>
      </c>
      <c r="F9" s="5">
        <v>20</v>
      </c>
      <c r="G9" s="1" t="s">
        <v>22</v>
      </c>
      <c r="H9" s="1" t="s">
        <v>23</v>
      </c>
      <c r="I9" s="1" t="s">
        <v>24</v>
      </c>
      <c r="J9" s="1" t="s">
        <v>25</v>
      </c>
      <c r="K9" s="1" t="s">
        <v>90</v>
      </c>
      <c r="L9" s="1" t="s">
        <v>74</v>
      </c>
      <c r="M9" s="1" t="s">
        <v>91</v>
      </c>
      <c r="N9" s="1" t="s">
        <v>210</v>
      </c>
      <c r="O9" s="2" t="s">
        <v>84</v>
      </c>
    </row>
    <row r="10" spans="1:15" s="2" customFormat="1" ht="276" customHeight="1" x14ac:dyDescent="0.25">
      <c r="A10" s="1" t="s">
        <v>26</v>
      </c>
      <c r="B10" s="1" t="s">
        <v>67</v>
      </c>
      <c r="C10" s="5" t="s">
        <v>20</v>
      </c>
      <c r="D10" s="5" t="s">
        <v>21</v>
      </c>
      <c r="E10" s="5" t="s">
        <v>20</v>
      </c>
      <c r="F10" s="5" t="s">
        <v>21</v>
      </c>
      <c r="G10" s="1" t="s">
        <v>27</v>
      </c>
      <c r="H10" s="1" t="s">
        <v>28</v>
      </c>
      <c r="I10" s="1" t="s">
        <v>29</v>
      </c>
      <c r="J10" s="1" t="s">
        <v>30</v>
      </c>
      <c r="K10" s="1" t="s">
        <v>92</v>
      </c>
      <c r="L10" s="1" t="s">
        <v>73</v>
      </c>
      <c r="M10" s="1" t="s">
        <v>93</v>
      </c>
      <c r="N10" s="1" t="s">
        <v>215</v>
      </c>
      <c r="O10" s="2" t="s">
        <v>203</v>
      </c>
    </row>
    <row r="11" spans="1:15" s="2" customFormat="1" ht="282.75" customHeight="1" x14ac:dyDescent="0.25">
      <c r="A11" s="1" t="s">
        <v>31</v>
      </c>
      <c r="B11" s="1" t="s">
        <v>68</v>
      </c>
      <c r="C11" s="4" t="s">
        <v>12</v>
      </c>
      <c r="D11" s="4" t="s">
        <v>13</v>
      </c>
      <c r="E11" s="4" t="s">
        <v>12</v>
      </c>
      <c r="F11" s="4" t="s">
        <v>13</v>
      </c>
      <c r="G11" s="1" t="s">
        <v>32</v>
      </c>
      <c r="H11" s="1" t="s">
        <v>33</v>
      </c>
      <c r="I11" s="1" t="s">
        <v>34</v>
      </c>
      <c r="J11" s="1" t="s">
        <v>35</v>
      </c>
      <c r="K11" s="1" t="s">
        <v>94</v>
      </c>
      <c r="L11" s="1" t="s">
        <v>75</v>
      </c>
      <c r="M11" s="1" t="s">
        <v>95</v>
      </c>
      <c r="N11" s="1" t="s">
        <v>216</v>
      </c>
      <c r="O11" s="2" t="s">
        <v>204</v>
      </c>
    </row>
    <row r="12" spans="1:15" s="2" customFormat="1" ht="381" customHeight="1" x14ac:dyDescent="0.25">
      <c r="A12" s="1" t="s">
        <v>36</v>
      </c>
      <c r="B12" s="1" t="s">
        <v>69</v>
      </c>
      <c r="C12" s="5" t="s">
        <v>20</v>
      </c>
      <c r="D12" s="5" t="s">
        <v>21</v>
      </c>
      <c r="E12" s="5" t="s">
        <v>20</v>
      </c>
      <c r="F12" s="5" t="s">
        <v>21</v>
      </c>
      <c r="G12" s="1" t="s">
        <v>37</v>
      </c>
      <c r="H12" s="1" t="s">
        <v>38</v>
      </c>
      <c r="I12" s="1" t="s">
        <v>39</v>
      </c>
      <c r="J12" s="1" t="s">
        <v>40</v>
      </c>
      <c r="K12" s="1" t="s">
        <v>96</v>
      </c>
      <c r="L12" s="1" t="s">
        <v>61</v>
      </c>
      <c r="M12" s="1" t="s">
        <v>97</v>
      </c>
      <c r="N12" s="1" t="s">
        <v>211</v>
      </c>
      <c r="O12" s="2" t="s">
        <v>205</v>
      </c>
    </row>
    <row r="13" spans="1:15" s="2" customFormat="1" ht="144" customHeight="1" x14ac:dyDescent="0.25">
      <c r="A13" s="1" t="s">
        <v>41</v>
      </c>
      <c r="B13" s="1" t="s">
        <v>70</v>
      </c>
      <c r="C13" s="4" t="s">
        <v>12</v>
      </c>
      <c r="D13" s="4" t="s">
        <v>13</v>
      </c>
      <c r="E13" s="5" t="s">
        <v>20</v>
      </c>
      <c r="F13" s="5" t="s">
        <v>42</v>
      </c>
      <c r="G13" s="1" t="s">
        <v>43</v>
      </c>
      <c r="H13" s="1" t="s">
        <v>44</v>
      </c>
      <c r="I13" s="1" t="s">
        <v>29</v>
      </c>
      <c r="J13" s="1" t="s">
        <v>98</v>
      </c>
      <c r="K13" s="1" t="s">
        <v>45</v>
      </c>
      <c r="L13" s="1" t="s">
        <v>76</v>
      </c>
      <c r="M13" s="1" t="s">
        <v>99</v>
      </c>
      <c r="N13" s="1" t="s">
        <v>212</v>
      </c>
      <c r="O13" s="2" t="s">
        <v>206</v>
      </c>
    </row>
    <row r="14" spans="1:15" s="2" customFormat="1" ht="144.75" customHeight="1" x14ac:dyDescent="0.25">
      <c r="A14" s="1" t="s">
        <v>77</v>
      </c>
      <c r="B14" s="1" t="s">
        <v>78</v>
      </c>
      <c r="C14" s="4" t="s">
        <v>12</v>
      </c>
      <c r="D14" s="4">
        <v>40</v>
      </c>
      <c r="E14" s="5" t="s">
        <v>20</v>
      </c>
      <c r="F14" s="5">
        <v>20</v>
      </c>
      <c r="G14" s="1" t="s">
        <v>79</v>
      </c>
      <c r="H14" s="1" t="s">
        <v>80</v>
      </c>
      <c r="I14" s="1" t="s">
        <v>81</v>
      </c>
      <c r="J14" s="1" t="s">
        <v>111</v>
      </c>
      <c r="K14" s="1" t="s">
        <v>82</v>
      </c>
      <c r="L14" s="1" t="s">
        <v>100</v>
      </c>
      <c r="M14" s="1" t="s">
        <v>217</v>
      </c>
      <c r="N14" s="1" t="s">
        <v>218</v>
      </c>
      <c r="O14" s="2" t="s">
        <v>219</v>
      </c>
    </row>
    <row r="15" spans="1:15" s="2" customFormat="1" ht="230.25" customHeight="1" x14ac:dyDescent="0.25">
      <c r="A15" s="75" t="s">
        <v>46</v>
      </c>
      <c r="B15" s="1" t="s">
        <v>71</v>
      </c>
      <c r="C15" s="6" t="s">
        <v>47</v>
      </c>
      <c r="D15" s="6" t="s">
        <v>48</v>
      </c>
      <c r="E15" s="4" t="s">
        <v>12</v>
      </c>
      <c r="F15" s="4" t="s">
        <v>19</v>
      </c>
      <c r="G15" s="1" t="s">
        <v>49</v>
      </c>
      <c r="H15" s="1" t="s">
        <v>50</v>
      </c>
      <c r="I15" s="1" t="s">
        <v>51</v>
      </c>
      <c r="J15" s="1" t="s">
        <v>52</v>
      </c>
      <c r="K15" s="1" t="s">
        <v>101</v>
      </c>
      <c r="L15" s="1" t="s">
        <v>62</v>
      </c>
      <c r="M15" s="7" t="s">
        <v>102</v>
      </c>
      <c r="N15" s="1" t="s">
        <v>220</v>
      </c>
      <c r="O15" s="2" t="s">
        <v>207</v>
      </c>
    </row>
    <row r="16" spans="1:15" s="2" customFormat="1" ht="210.75" customHeight="1" x14ac:dyDescent="0.25">
      <c r="A16" s="75"/>
      <c r="B16" s="1" t="s">
        <v>103</v>
      </c>
      <c r="C16" s="4" t="s">
        <v>12</v>
      </c>
      <c r="D16" s="4" t="s">
        <v>13</v>
      </c>
      <c r="E16" s="5" t="s">
        <v>20</v>
      </c>
      <c r="F16" s="5" t="s">
        <v>21</v>
      </c>
      <c r="G16" s="1" t="s">
        <v>53</v>
      </c>
      <c r="H16" s="1" t="s">
        <v>54</v>
      </c>
      <c r="I16" s="1" t="s">
        <v>55</v>
      </c>
      <c r="J16" s="1" t="s">
        <v>56</v>
      </c>
      <c r="K16" s="1" t="s">
        <v>104</v>
      </c>
      <c r="L16" s="1" t="s">
        <v>105</v>
      </c>
      <c r="M16" s="1" t="s">
        <v>106</v>
      </c>
      <c r="N16" s="1" t="s">
        <v>213</v>
      </c>
      <c r="O16" s="2" t="s">
        <v>208</v>
      </c>
    </row>
    <row r="17" spans="1:15" s="2" customFormat="1" ht="135.75" customHeight="1" x14ac:dyDescent="0.25">
      <c r="A17" s="75"/>
      <c r="B17" s="1" t="s">
        <v>72</v>
      </c>
      <c r="C17" s="6" t="s">
        <v>47</v>
      </c>
      <c r="D17" s="6" t="s">
        <v>48</v>
      </c>
      <c r="E17" s="5" t="s">
        <v>20</v>
      </c>
      <c r="F17" s="5" t="s">
        <v>21</v>
      </c>
      <c r="G17" s="1" t="s">
        <v>57</v>
      </c>
      <c r="H17" s="1" t="s">
        <v>58</v>
      </c>
      <c r="I17" s="1" t="s">
        <v>16</v>
      </c>
      <c r="J17" s="1" t="s">
        <v>59</v>
      </c>
      <c r="K17" s="1" t="s">
        <v>107</v>
      </c>
      <c r="L17" s="1" t="s">
        <v>105</v>
      </c>
      <c r="M17" s="1" t="s">
        <v>108</v>
      </c>
      <c r="N17" s="1" t="s">
        <v>214</v>
      </c>
      <c r="O17" s="2" t="s">
        <v>208</v>
      </c>
    </row>
  </sheetData>
  <autoFilter ref="A7:WVT17"/>
  <mergeCells count="5">
    <mergeCell ref="B4:L4"/>
    <mergeCell ref="C6:D6"/>
    <mergeCell ref="E6:F6"/>
    <mergeCell ref="A15:A17"/>
    <mergeCell ref="B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135"/>
  <sheetViews>
    <sheetView tabSelected="1" topLeftCell="A13" zoomScale="90" zoomScaleNormal="90" zoomScaleSheetLayoutView="80" workbookViewId="0">
      <selection activeCell="K27" sqref="K27"/>
    </sheetView>
  </sheetViews>
  <sheetFormatPr baseColWidth="10" defaultRowHeight="15" x14ac:dyDescent="0.25"/>
  <cols>
    <col min="2" max="2" width="7.85546875" customWidth="1"/>
    <col min="5" max="5" width="11.42578125" customWidth="1"/>
    <col min="6" max="9" width="9.85546875" customWidth="1"/>
    <col min="10" max="13" width="9.42578125" customWidth="1"/>
    <col min="14" max="14" width="26.85546875" customWidth="1"/>
  </cols>
  <sheetData>
    <row r="2" spans="1:14" ht="20.25" x14ac:dyDescent="0.25">
      <c r="D2" s="73" t="s">
        <v>86</v>
      </c>
      <c r="E2" s="73"/>
      <c r="F2" s="73"/>
      <c r="G2" s="73"/>
      <c r="H2" s="73"/>
      <c r="I2" s="73"/>
      <c r="J2" s="73"/>
      <c r="K2" s="73"/>
      <c r="L2" s="73"/>
      <c r="M2" s="73"/>
      <c r="N2" s="73"/>
    </row>
    <row r="3" spans="1:14" ht="5.25" customHeight="1" x14ac:dyDescent="0.25"/>
    <row r="4" spans="1:14" ht="20.25" x14ac:dyDescent="0.25">
      <c r="D4" s="73" t="s">
        <v>110</v>
      </c>
      <c r="E4" s="73"/>
      <c r="F4" s="73"/>
      <c r="G4" s="73"/>
      <c r="H4" s="73"/>
      <c r="I4" s="73"/>
      <c r="J4" s="73"/>
      <c r="K4" s="73"/>
      <c r="L4" s="73"/>
      <c r="M4" s="73"/>
      <c r="N4" s="73"/>
    </row>
    <row r="5" spans="1:14" s="14" customFormat="1" ht="20.25" x14ac:dyDescent="0.25">
      <c r="D5" s="11"/>
      <c r="E5" s="11"/>
      <c r="F5" s="11"/>
      <c r="G5" s="11"/>
      <c r="H5" s="11"/>
      <c r="I5" s="11"/>
      <c r="J5" s="11"/>
      <c r="K5" s="11"/>
      <c r="L5" s="11"/>
      <c r="M5" s="11"/>
      <c r="N5" s="11"/>
    </row>
    <row r="6" spans="1:14" x14ac:dyDescent="0.25">
      <c r="A6" s="76" t="s">
        <v>85</v>
      </c>
      <c r="B6" s="76"/>
      <c r="C6" s="76"/>
      <c r="D6" s="76"/>
      <c r="E6" s="76"/>
      <c r="F6" s="76"/>
      <c r="G6" s="76"/>
      <c r="H6" s="76"/>
      <c r="I6" s="76"/>
      <c r="J6" s="76"/>
      <c r="K6" s="76"/>
      <c r="L6" s="76"/>
    </row>
    <row r="7" spans="1:14" x14ac:dyDescent="0.25">
      <c r="A7" s="76"/>
      <c r="B7" s="76"/>
      <c r="C7" s="76"/>
      <c r="D7" s="76"/>
      <c r="E7" s="76"/>
      <c r="F7" s="76"/>
      <c r="G7" s="76"/>
      <c r="H7" s="76"/>
      <c r="I7" s="76"/>
      <c r="J7" s="76"/>
      <c r="K7" s="76"/>
      <c r="L7" s="76"/>
    </row>
    <row r="8" spans="1:14" ht="6.75" customHeight="1" x14ac:dyDescent="0.25">
      <c r="A8" s="17"/>
      <c r="B8" s="20"/>
      <c r="C8" s="20"/>
      <c r="D8" s="17"/>
      <c r="E8" s="17"/>
      <c r="F8" s="17"/>
      <c r="G8" s="17"/>
      <c r="H8" s="17"/>
      <c r="I8" s="17"/>
      <c r="J8" s="17"/>
      <c r="K8" s="17"/>
      <c r="L8" s="17"/>
    </row>
    <row r="9" spans="1:14" x14ac:dyDescent="0.25">
      <c r="A9" s="77" t="s">
        <v>109</v>
      </c>
      <c r="B9" s="77"/>
      <c r="C9" s="77"/>
      <c r="D9" s="77"/>
      <c r="E9" s="77"/>
      <c r="F9" s="77"/>
      <c r="G9" s="77"/>
      <c r="H9" s="77"/>
      <c r="I9" s="77"/>
      <c r="J9" s="77"/>
      <c r="K9" s="77"/>
      <c r="L9" s="77"/>
    </row>
    <row r="10" spans="1:14" x14ac:dyDescent="0.25">
      <c r="A10" s="77"/>
      <c r="B10" s="77"/>
      <c r="C10" s="77"/>
      <c r="D10" s="77"/>
      <c r="E10" s="77"/>
      <c r="F10" s="77"/>
      <c r="G10" s="77"/>
      <c r="H10" s="77"/>
      <c r="I10" s="77"/>
      <c r="J10" s="77"/>
      <c r="K10" s="77"/>
      <c r="L10" s="77"/>
    </row>
    <row r="11" spans="1:14" x14ac:dyDescent="0.25">
      <c r="A11" s="77" t="s">
        <v>112</v>
      </c>
      <c r="B11" s="77"/>
      <c r="C11" s="77"/>
      <c r="D11" s="77"/>
      <c r="E11" s="77"/>
      <c r="F11" s="77"/>
      <c r="G11" s="77"/>
      <c r="H11" s="77"/>
      <c r="I11" s="77"/>
      <c r="J11" s="77"/>
      <c r="K11" s="77"/>
      <c r="L11" s="77"/>
    </row>
    <row r="12" spans="1:14" x14ac:dyDescent="0.25">
      <c r="A12" s="77"/>
      <c r="B12" s="77"/>
      <c r="C12" s="77"/>
      <c r="D12" s="77"/>
      <c r="E12" s="77"/>
      <c r="F12" s="77"/>
      <c r="G12" s="77"/>
      <c r="H12" s="77"/>
      <c r="I12" s="77"/>
      <c r="J12" s="77"/>
      <c r="K12" s="77"/>
      <c r="L12" s="77"/>
    </row>
    <row r="13" spans="1:14" x14ac:dyDescent="0.25">
      <c r="A13" s="77" t="s">
        <v>119</v>
      </c>
      <c r="B13" s="77"/>
      <c r="C13" s="77"/>
      <c r="D13" s="77"/>
      <c r="E13" s="77"/>
      <c r="F13" s="77"/>
      <c r="G13" s="77"/>
      <c r="H13" s="77"/>
      <c r="I13" s="77"/>
      <c r="J13" s="77"/>
      <c r="K13" s="77"/>
      <c r="L13" s="77"/>
    </row>
    <row r="14" spans="1:14" x14ac:dyDescent="0.25">
      <c r="A14" s="77"/>
      <c r="B14" s="77"/>
      <c r="C14" s="77"/>
      <c r="D14" s="77"/>
      <c r="E14" s="77"/>
      <c r="F14" s="77"/>
      <c r="G14" s="77"/>
      <c r="H14" s="77"/>
      <c r="I14" s="77"/>
      <c r="J14" s="77"/>
      <c r="K14" s="77"/>
      <c r="L14" s="77"/>
    </row>
    <row r="15" spans="1:14" x14ac:dyDescent="0.25">
      <c r="A15" s="13"/>
      <c r="B15" s="19"/>
      <c r="C15" s="19"/>
      <c r="D15" s="13"/>
      <c r="E15" s="13"/>
      <c r="F15" s="13"/>
      <c r="G15" s="13"/>
      <c r="H15" s="13"/>
      <c r="I15" s="13"/>
      <c r="J15" s="13"/>
      <c r="K15" s="13"/>
      <c r="L15" s="13"/>
    </row>
    <row r="16" spans="1:14" ht="15.75" thickBot="1" x14ac:dyDescent="0.3"/>
    <row r="17" spans="4:12" ht="29.25" customHeight="1" x14ac:dyDescent="0.25">
      <c r="D17" s="81" t="s">
        <v>196</v>
      </c>
      <c r="E17" s="82"/>
      <c r="F17" s="82"/>
      <c r="G17" s="83"/>
      <c r="I17" s="90"/>
      <c r="J17" s="90"/>
      <c r="K17" s="90"/>
      <c r="L17" s="90"/>
    </row>
    <row r="18" spans="4:12" x14ac:dyDescent="0.25">
      <c r="D18" s="84"/>
      <c r="E18" s="85"/>
      <c r="F18" s="35" t="s">
        <v>117</v>
      </c>
      <c r="G18" s="36" t="s">
        <v>118</v>
      </c>
      <c r="I18" s="12"/>
      <c r="L18" s="12"/>
    </row>
    <row r="19" spans="4:12" x14ac:dyDescent="0.25">
      <c r="D19" s="91" t="s">
        <v>182</v>
      </c>
      <c r="E19" s="92"/>
      <c r="F19" s="15">
        <v>37</v>
      </c>
      <c r="G19" s="16">
        <v>30</v>
      </c>
    </row>
    <row r="20" spans="4:12" x14ac:dyDescent="0.25">
      <c r="D20" s="91" t="s">
        <v>181</v>
      </c>
      <c r="E20" s="92"/>
      <c r="F20" s="15">
        <v>52</v>
      </c>
      <c r="G20" s="16">
        <v>46</v>
      </c>
    </row>
    <row r="21" spans="4:12" ht="15.75" thickBot="1" x14ac:dyDescent="0.3">
      <c r="D21" s="97" t="s">
        <v>113</v>
      </c>
      <c r="E21" s="98"/>
      <c r="F21" s="24">
        <v>116</v>
      </c>
      <c r="G21" s="25">
        <v>106</v>
      </c>
    </row>
    <row r="22" spans="4:12" ht="15.75" thickBot="1" x14ac:dyDescent="0.3">
      <c r="D22" s="80"/>
      <c r="E22" s="80"/>
    </row>
    <row r="23" spans="4:12" ht="30.75" customHeight="1" x14ac:dyDescent="0.25">
      <c r="D23" s="81" t="s">
        <v>197</v>
      </c>
      <c r="E23" s="82"/>
      <c r="F23" s="82"/>
      <c r="G23" s="83"/>
    </row>
    <row r="24" spans="4:12" x14ac:dyDescent="0.25">
      <c r="D24" s="84"/>
      <c r="E24" s="85"/>
      <c r="F24" s="65" t="s">
        <v>117</v>
      </c>
      <c r="G24" s="36" t="s">
        <v>118</v>
      </c>
    </row>
    <row r="25" spans="4:12" ht="29.25" customHeight="1" x14ac:dyDescent="0.25">
      <c r="D25" s="86" t="s">
        <v>183</v>
      </c>
      <c r="E25" s="87"/>
      <c r="F25" s="23">
        <f>+'otros datos base'!C32</f>
        <v>23.942307692307693</v>
      </c>
      <c r="G25" s="18">
        <f>+'otros datos base'!C15</f>
        <v>23.369565217391305</v>
      </c>
    </row>
    <row r="26" spans="4:12" ht="29.25" customHeight="1" x14ac:dyDescent="0.25">
      <c r="D26" s="86" t="s">
        <v>184</v>
      </c>
      <c r="E26" s="87"/>
      <c r="F26" s="23">
        <f>+'otros datos base'!G29</f>
        <v>10</v>
      </c>
      <c r="G26" s="18">
        <f>+'otros datos base'!G14</f>
        <v>10.543478260869565</v>
      </c>
    </row>
    <row r="27" spans="4:12" ht="105" customHeight="1" x14ac:dyDescent="0.25">
      <c r="D27" s="86" t="s">
        <v>202</v>
      </c>
      <c r="E27" s="87"/>
      <c r="F27" s="68">
        <f>+(F25-F26)/F25</f>
        <v>0.58232931726907633</v>
      </c>
      <c r="G27" s="70">
        <f>+(G25-G26)/G25</f>
        <v>0.5488372093023256</v>
      </c>
    </row>
    <row r="28" spans="4:12" ht="30" customHeight="1" x14ac:dyDescent="0.25">
      <c r="D28" s="86" t="s">
        <v>114</v>
      </c>
      <c r="E28" s="87"/>
      <c r="F28" s="23">
        <f>+F20/F19</f>
        <v>1.4054054054054055</v>
      </c>
      <c r="G28" s="18">
        <f>+G20/G19</f>
        <v>1.5333333333333334</v>
      </c>
    </row>
    <row r="29" spans="4:12" ht="30" customHeight="1" x14ac:dyDescent="0.25">
      <c r="D29" s="86" t="s">
        <v>115</v>
      </c>
      <c r="E29" s="87"/>
      <c r="F29" s="23">
        <f>+F21/F19</f>
        <v>3.1351351351351351</v>
      </c>
      <c r="G29" s="18">
        <f>+G21/G19</f>
        <v>3.5333333333333332</v>
      </c>
    </row>
    <row r="30" spans="4:12" ht="30" customHeight="1" x14ac:dyDescent="0.25">
      <c r="D30" s="86" t="s">
        <v>116</v>
      </c>
      <c r="E30" s="87"/>
      <c r="F30" s="23">
        <f>+F21/F20</f>
        <v>2.2307692307692308</v>
      </c>
      <c r="G30" s="18">
        <f>+G21/G20</f>
        <v>2.3043478260869565</v>
      </c>
    </row>
    <row r="31" spans="4:12" ht="30" customHeight="1" x14ac:dyDescent="0.25">
      <c r="D31" s="86" t="s">
        <v>194</v>
      </c>
      <c r="E31" s="87"/>
      <c r="F31" s="68">
        <f>+(F39+F40)/F41</f>
        <v>0.34615384615384615</v>
      </c>
      <c r="G31" s="70">
        <f>+(G39+G40)/G41</f>
        <v>0.39130434782608697</v>
      </c>
    </row>
    <row r="32" spans="4:12" ht="30" customHeight="1" thickBot="1" x14ac:dyDescent="0.3">
      <c r="D32" s="88" t="s">
        <v>195</v>
      </c>
      <c r="E32" s="89"/>
      <c r="F32" s="71">
        <f>+(K39+K40)/K41</f>
        <v>5.7692307692307696E-2</v>
      </c>
      <c r="G32" s="72">
        <f>+(L39+L40)/L41</f>
        <v>6.5217391304347824E-2</v>
      </c>
    </row>
    <row r="34" spans="4:12" ht="15.75" thickBot="1" x14ac:dyDescent="0.3"/>
    <row r="35" spans="4:12" ht="29.25" customHeight="1" x14ac:dyDescent="0.25">
      <c r="D35" s="81" t="s">
        <v>198</v>
      </c>
      <c r="E35" s="82"/>
      <c r="F35" s="82"/>
      <c r="G35" s="83"/>
      <c r="H35" s="22"/>
      <c r="I35" s="81" t="s">
        <v>199</v>
      </c>
      <c r="J35" s="82"/>
      <c r="K35" s="82"/>
      <c r="L35" s="83"/>
    </row>
    <row r="36" spans="4:12" x14ac:dyDescent="0.25">
      <c r="D36" s="107"/>
      <c r="E36" s="108"/>
      <c r="F36" s="35" t="s">
        <v>117</v>
      </c>
      <c r="G36" s="36" t="s">
        <v>118</v>
      </c>
      <c r="I36" s="107"/>
      <c r="J36" s="108"/>
      <c r="K36" s="35" t="s">
        <v>117</v>
      </c>
      <c r="L36" s="36" t="s">
        <v>118</v>
      </c>
    </row>
    <row r="37" spans="4:12" x14ac:dyDescent="0.25">
      <c r="D37" s="109" t="s">
        <v>120</v>
      </c>
      <c r="E37" s="110"/>
      <c r="F37" s="15">
        <f>+'otros datos base'!C22+'otros datos base'!C23</f>
        <v>17</v>
      </c>
      <c r="G37" s="16">
        <v>14</v>
      </c>
      <c r="H37" s="21"/>
      <c r="I37" s="109" t="s">
        <v>120</v>
      </c>
      <c r="J37" s="110"/>
      <c r="K37" s="15">
        <f>+'otros datos base'!G22+'otros datos base'!G23</f>
        <v>42</v>
      </c>
      <c r="L37" s="16">
        <f>+'otros datos base'!G7+'otros datos base'!G8</f>
        <v>36</v>
      </c>
    </row>
    <row r="38" spans="4:12" x14ac:dyDescent="0.25">
      <c r="D38" s="101" t="s">
        <v>121</v>
      </c>
      <c r="E38" s="102"/>
      <c r="F38" s="15">
        <f>+'otros datos base'!C24+'otros datos base'!C25</f>
        <v>17</v>
      </c>
      <c r="G38" s="16">
        <v>14</v>
      </c>
      <c r="I38" s="101" t="s">
        <v>121</v>
      </c>
      <c r="J38" s="102"/>
      <c r="K38" s="15">
        <f>+'otros datos base'!G24+'otros datos base'!G25</f>
        <v>7</v>
      </c>
      <c r="L38" s="16">
        <f>1+'otros datos base'!G10</f>
        <v>7</v>
      </c>
    </row>
    <row r="39" spans="4:12" x14ac:dyDescent="0.25">
      <c r="D39" s="103" t="s">
        <v>122</v>
      </c>
      <c r="E39" s="104"/>
      <c r="F39" s="15">
        <f>+'otros datos base'!C26+'otros datos base'!C27+'otros datos base'!C28</f>
        <v>14</v>
      </c>
      <c r="G39" s="16">
        <v>15</v>
      </c>
      <c r="I39" s="103" t="s">
        <v>122</v>
      </c>
      <c r="J39" s="104"/>
      <c r="K39" s="15">
        <f>+'otros datos base'!G26+'otros datos base'!G27</f>
        <v>3</v>
      </c>
      <c r="L39" s="16">
        <v>3</v>
      </c>
    </row>
    <row r="40" spans="4:12" x14ac:dyDescent="0.25">
      <c r="D40" s="105" t="s">
        <v>123</v>
      </c>
      <c r="E40" s="106"/>
      <c r="F40" s="15">
        <f>+'otros datos base'!C29+'otros datos base'!C30</f>
        <v>4</v>
      </c>
      <c r="G40" s="16">
        <v>3</v>
      </c>
      <c r="I40" s="105" t="s">
        <v>123</v>
      </c>
      <c r="J40" s="106"/>
      <c r="K40" s="15">
        <v>0</v>
      </c>
      <c r="L40" s="16">
        <v>0</v>
      </c>
    </row>
    <row r="41" spans="4:12" ht="15.75" thickBot="1" x14ac:dyDescent="0.3">
      <c r="D41" s="99" t="s">
        <v>124</v>
      </c>
      <c r="E41" s="100"/>
      <c r="F41" s="24">
        <f>+SUM(F37:F40)</f>
        <v>52</v>
      </c>
      <c r="G41" s="25">
        <f>+SUM(G37:G40)</f>
        <v>46</v>
      </c>
      <c r="I41" s="99" t="s">
        <v>124</v>
      </c>
      <c r="J41" s="100"/>
      <c r="K41" s="24">
        <f>+SUM(K37:K40)</f>
        <v>52</v>
      </c>
      <c r="L41" s="25">
        <f>+SUM(L37:L40)</f>
        <v>46</v>
      </c>
    </row>
    <row r="50" spans="2:14" ht="15.75" thickBot="1" x14ac:dyDescent="0.3"/>
    <row r="51" spans="2:14" ht="30.75" customHeight="1" thickBot="1" x14ac:dyDescent="0.3">
      <c r="B51" s="118" t="s">
        <v>200</v>
      </c>
      <c r="C51" s="119"/>
      <c r="D51" s="119"/>
      <c r="E51" s="119"/>
      <c r="F51" s="119"/>
      <c r="G51" s="119"/>
      <c r="H51" s="119"/>
      <c r="I51" s="119"/>
      <c r="J51" s="119"/>
      <c r="K51" s="119"/>
      <c r="L51" s="119"/>
      <c r="M51" s="119"/>
      <c r="N51" s="120"/>
    </row>
    <row r="52" spans="2:14" ht="15" customHeight="1" x14ac:dyDescent="0.25">
      <c r="B52" s="133" t="s">
        <v>167</v>
      </c>
      <c r="C52" s="127" t="s">
        <v>127</v>
      </c>
      <c r="D52" s="128"/>
      <c r="E52" s="129"/>
      <c r="F52" s="113" t="s">
        <v>128</v>
      </c>
      <c r="G52" s="114"/>
      <c r="H52" s="114"/>
      <c r="I52" s="115"/>
      <c r="J52" s="113" t="s">
        <v>129</v>
      </c>
      <c r="K52" s="114"/>
      <c r="L52" s="114"/>
      <c r="M52" s="115"/>
      <c r="N52" s="116" t="s">
        <v>169</v>
      </c>
    </row>
    <row r="53" spans="2:14" ht="15.75" thickBot="1" x14ac:dyDescent="0.3">
      <c r="B53" s="134"/>
      <c r="C53" s="130"/>
      <c r="D53" s="131"/>
      <c r="E53" s="132"/>
      <c r="F53" s="43" t="s">
        <v>120</v>
      </c>
      <c r="G53" s="44" t="s">
        <v>121</v>
      </c>
      <c r="H53" s="45" t="s">
        <v>122</v>
      </c>
      <c r="I53" s="46" t="s">
        <v>123</v>
      </c>
      <c r="J53" s="43" t="s">
        <v>120</v>
      </c>
      <c r="K53" s="44" t="s">
        <v>121</v>
      </c>
      <c r="L53" s="45" t="s">
        <v>122</v>
      </c>
      <c r="M53" s="46" t="s">
        <v>123</v>
      </c>
      <c r="N53" s="117"/>
    </row>
    <row r="54" spans="2:14" x14ac:dyDescent="0.25">
      <c r="B54" s="57">
        <v>44</v>
      </c>
      <c r="C54" s="111" t="s">
        <v>130</v>
      </c>
      <c r="D54" s="111"/>
      <c r="E54" s="112"/>
      <c r="F54" s="40">
        <v>0</v>
      </c>
      <c r="G54" s="34">
        <v>1</v>
      </c>
      <c r="H54" s="34">
        <v>0</v>
      </c>
      <c r="I54" s="41">
        <v>0</v>
      </c>
      <c r="J54" s="40">
        <v>1</v>
      </c>
      <c r="K54" s="34">
        <v>0</v>
      </c>
      <c r="L54" s="34">
        <v>0</v>
      </c>
      <c r="M54" s="41">
        <v>0</v>
      </c>
      <c r="N54" s="42" t="str">
        <f>+IF(OR(G54&gt;0,H54&gt;0,I54&gt;0),IF(J54*1+K54*2+L54*3+M54*4&lt;F54*1+G54*2+H54*3+I54*4,"SI","NO"),"NO REQUERIDO")</f>
        <v>SI</v>
      </c>
    </row>
    <row r="55" spans="2:14" x14ac:dyDescent="0.25">
      <c r="B55" s="58">
        <v>45</v>
      </c>
      <c r="C55" s="93" t="s">
        <v>131</v>
      </c>
      <c r="D55" s="93"/>
      <c r="E55" s="94"/>
      <c r="F55" s="38">
        <v>0</v>
      </c>
      <c r="G55" s="15">
        <v>0</v>
      </c>
      <c r="H55" s="15">
        <v>1</v>
      </c>
      <c r="I55" s="16">
        <v>0</v>
      </c>
      <c r="J55" s="38">
        <v>1</v>
      </c>
      <c r="K55" s="15">
        <v>0</v>
      </c>
      <c r="L55" s="15">
        <v>0</v>
      </c>
      <c r="M55" s="16">
        <v>0</v>
      </c>
      <c r="N55" s="39" t="str">
        <f t="shared" ref="N55:N90" si="0">+IF(OR(G55&gt;0,H55&gt;0,I55&gt;0),IF(J55*1+K55*2+L55*3+M55*4&lt;F55*1+G55*2+H55*3+I55*4,"SI","NO"),"NO REQUERIDO")</f>
        <v>SI</v>
      </c>
    </row>
    <row r="56" spans="2:14" ht="31.5" customHeight="1" x14ac:dyDescent="0.25">
      <c r="B56" s="58">
        <v>46</v>
      </c>
      <c r="C56" s="93" t="s">
        <v>132</v>
      </c>
      <c r="D56" s="93"/>
      <c r="E56" s="94"/>
      <c r="F56" s="38">
        <v>1</v>
      </c>
      <c r="G56" s="15">
        <v>0</v>
      </c>
      <c r="H56" s="15">
        <v>0</v>
      </c>
      <c r="I56" s="16">
        <v>0</v>
      </c>
      <c r="J56" s="38">
        <v>1</v>
      </c>
      <c r="K56" s="15">
        <v>0</v>
      </c>
      <c r="L56" s="15">
        <v>0</v>
      </c>
      <c r="M56" s="16">
        <v>0</v>
      </c>
      <c r="N56" s="39" t="str">
        <f t="shared" si="0"/>
        <v>NO REQUERIDO</v>
      </c>
    </row>
    <row r="57" spans="2:14" ht="30" customHeight="1" x14ac:dyDescent="0.25">
      <c r="B57" s="58">
        <v>47</v>
      </c>
      <c r="C57" s="93" t="s">
        <v>133</v>
      </c>
      <c r="D57" s="93"/>
      <c r="E57" s="94"/>
      <c r="F57" s="38">
        <v>0</v>
      </c>
      <c r="G57" s="15">
        <v>0</v>
      </c>
      <c r="H57" s="15">
        <v>1</v>
      </c>
      <c r="I57" s="16">
        <v>0</v>
      </c>
      <c r="J57" s="38">
        <v>1</v>
      </c>
      <c r="K57" s="15">
        <v>0</v>
      </c>
      <c r="L57" s="15">
        <v>0</v>
      </c>
      <c r="M57" s="16">
        <v>0</v>
      </c>
      <c r="N57" s="39" t="str">
        <f t="shared" si="0"/>
        <v>SI</v>
      </c>
    </row>
    <row r="58" spans="2:14" x14ac:dyDescent="0.25">
      <c r="B58" s="58">
        <v>48</v>
      </c>
      <c r="C58" s="93" t="s">
        <v>134</v>
      </c>
      <c r="D58" s="93"/>
      <c r="E58" s="94"/>
      <c r="F58" s="38">
        <v>0</v>
      </c>
      <c r="G58" s="15">
        <v>0</v>
      </c>
      <c r="H58" s="15">
        <v>1</v>
      </c>
      <c r="I58" s="16">
        <v>0</v>
      </c>
      <c r="J58" s="38">
        <v>0</v>
      </c>
      <c r="K58" s="15">
        <v>0</v>
      </c>
      <c r="L58" s="15">
        <v>1</v>
      </c>
      <c r="M58" s="16">
        <v>0</v>
      </c>
      <c r="N58" s="39" t="str">
        <f t="shared" si="0"/>
        <v>NO</v>
      </c>
    </row>
    <row r="59" spans="2:14" ht="32.25" customHeight="1" x14ac:dyDescent="0.25">
      <c r="B59" s="58">
        <v>49</v>
      </c>
      <c r="C59" s="95" t="s">
        <v>135</v>
      </c>
      <c r="D59" s="95"/>
      <c r="E59" s="96"/>
      <c r="F59" s="38">
        <v>0</v>
      </c>
      <c r="G59" s="15">
        <v>0</v>
      </c>
      <c r="H59" s="15">
        <v>0</v>
      </c>
      <c r="I59" s="16">
        <v>0</v>
      </c>
      <c r="J59" s="38">
        <v>0</v>
      </c>
      <c r="K59" s="15">
        <v>0</v>
      </c>
      <c r="L59" s="15">
        <v>0</v>
      </c>
      <c r="M59" s="16">
        <v>0</v>
      </c>
      <c r="N59" s="39" t="str">
        <f t="shared" si="0"/>
        <v>NO REQUERIDO</v>
      </c>
    </row>
    <row r="60" spans="2:14" ht="32.25" customHeight="1" x14ac:dyDescent="0.25">
      <c r="B60" s="58">
        <v>50</v>
      </c>
      <c r="C60" s="93" t="s">
        <v>136</v>
      </c>
      <c r="D60" s="93"/>
      <c r="E60" s="94"/>
      <c r="F60" s="38">
        <v>0</v>
      </c>
      <c r="G60" s="15">
        <v>1</v>
      </c>
      <c r="H60" s="15">
        <v>0</v>
      </c>
      <c r="I60" s="16">
        <v>0</v>
      </c>
      <c r="J60" s="38">
        <v>1</v>
      </c>
      <c r="K60" s="15">
        <v>0</v>
      </c>
      <c r="L60" s="15">
        <v>0</v>
      </c>
      <c r="M60" s="16">
        <v>0</v>
      </c>
      <c r="N60" s="39" t="str">
        <f t="shared" si="0"/>
        <v>SI</v>
      </c>
    </row>
    <row r="61" spans="2:14" ht="31.5" customHeight="1" x14ac:dyDescent="0.25">
      <c r="B61" s="58">
        <v>51</v>
      </c>
      <c r="C61" s="95" t="s">
        <v>137</v>
      </c>
      <c r="D61" s="95"/>
      <c r="E61" s="96"/>
      <c r="F61" s="38">
        <v>0</v>
      </c>
      <c r="G61" s="15">
        <v>0</v>
      </c>
      <c r="H61" s="15">
        <v>0</v>
      </c>
      <c r="I61" s="16">
        <v>0</v>
      </c>
      <c r="J61" s="38">
        <v>0</v>
      </c>
      <c r="K61" s="15">
        <v>0</v>
      </c>
      <c r="L61" s="15">
        <v>0</v>
      </c>
      <c r="M61" s="16">
        <v>0</v>
      </c>
      <c r="N61" s="39" t="str">
        <f t="shared" si="0"/>
        <v>NO REQUERIDO</v>
      </c>
    </row>
    <row r="62" spans="2:14" x14ac:dyDescent="0.25">
      <c r="B62" s="58">
        <v>52</v>
      </c>
      <c r="C62" s="93" t="s">
        <v>138</v>
      </c>
      <c r="D62" s="93"/>
      <c r="E62" s="94"/>
      <c r="F62" s="38">
        <v>0</v>
      </c>
      <c r="G62" s="15">
        <v>1</v>
      </c>
      <c r="H62" s="15">
        <v>1</v>
      </c>
      <c r="I62" s="16">
        <v>0</v>
      </c>
      <c r="J62" s="38">
        <v>1</v>
      </c>
      <c r="K62" s="15">
        <v>1</v>
      </c>
      <c r="L62" s="15">
        <v>0</v>
      </c>
      <c r="M62" s="16">
        <v>0</v>
      </c>
      <c r="N62" s="39" t="str">
        <f t="shared" si="0"/>
        <v>SI</v>
      </c>
    </row>
    <row r="63" spans="2:14" x14ac:dyDescent="0.25">
      <c r="B63" s="58">
        <v>53</v>
      </c>
      <c r="C63" s="93" t="s">
        <v>139</v>
      </c>
      <c r="D63" s="93"/>
      <c r="E63" s="94"/>
      <c r="F63" s="38">
        <v>0</v>
      </c>
      <c r="G63" s="15">
        <v>2</v>
      </c>
      <c r="H63" s="15">
        <v>0</v>
      </c>
      <c r="I63" s="16">
        <v>0</v>
      </c>
      <c r="J63" s="38">
        <v>1</v>
      </c>
      <c r="K63" s="15">
        <v>1</v>
      </c>
      <c r="L63" s="15">
        <v>0</v>
      </c>
      <c r="M63" s="16">
        <v>0</v>
      </c>
      <c r="N63" s="39" t="str">
        <f t="shared" si="0"/>
        <v>SI</v>
      </c>
    </row>
    <row r="64" spans="2:14" ht="29.25" customHeight="1" x14ac:dyDescent="0.25">
      <c r="B64" s="58">
        <v>54</v>
      </c>
      <c r="C64" s="93" t="s">
        <v>140</v>
      </c>
      <c r="D64" s="93"/>
      <c r="E64" s="94"/>
      <c r="F64" s="38">
        <v>0</v>
      </c>
      <c r="G64" s="15">
        <v>0</v>
      </c>
      <c r="H64" s="15">
        <v>1</v>
      </c>
      <c r="I64" s="16">
        <v>0</v>
      </c>
      <c r="J64" s="38">
        <v>0</v>
      </c>
      <c r="K64" s="15">
        <v>0</v>
      </c>
      <c r="L64" s="15">
        <v>1</v>
      </c>
      <c r="M64" s="16">
        <v>0</v>
      </c>
      <c r="N64" s="39" t="str">
        <f t="shared" si="0"/>
        <v>NO</v>
      </c>
    </row>
    <row r="65" spans="2:14" ht="33.75" customHeight="1" x14ac:dyDescent="0.25">
      <c r="B65" s="58">
        <v>55</v>
      </c>
      <c r="C65" s="93" t="s">
        <v>141</v>
      </c>
      <c r="D65" s="93"/>
      <c r="E65" s="94"/>
      <c r="F65" s="38">
        <v>1</v>
      </c>
      <c r="G65" s="15">
        <v>0</v>
      </c>
      <c r="H65" s="15">
        <v>0</v>
      </c>
      <c r="I65" s="16">
        <v>0</v>
      </c>
      <c r="J65" s="38">
        <v>1</v>
      </c>
      <c r="K65" s="15">
        <v>0</v>
      </c>
      <c r="L65" s="15">
        <v>0</v>
      </c>
      <c r="M65" s="16">
        <v>0</v>
      </c>
      <c r="N65" s="39" t="str">
        <f t="shared" si="0"/>
        <v>NO REQUERIDO</v>
      </c>
    </row>
    <row r="66" spans="2:14" x14ac:dyDescent="0.25">
      <c r="B66" s="58">
        <v>56</v>
      </c>
      <c r="C66" s="93" t="s">
        <v>142</v>
      </c>
      <c r="D66" s="93"/>
      <c r="E66" s="94"/>
      <c r="F66" s="38">
        <v>0</v>
      </c>
      <c r="G66" s="15">
        <v>1</v>
      </c>
      <c r="H66" s="15">
        <v>0</v>
      </c>
      <c r="I66" s="16">
        <v>0</v>
      </c>
      <c r="J66" s="38">
        <v>0</v>
      </c>
      <c r="K66" s="15">
        <v>1</v>
      </c>
      <c r="L66" s="15">
        <v>0</v>
      </c>
      <c r="M66" s="16">
        <v>0</v>
      </c>
      <c r="N66" s="39" t="str">
        <f t="shared" si="0"/>
        <v>NO</v>
      </c>
    </row>
    <row r="67" spans="2:14" ht="31.5" customHeight="1" x14ac:dyDescent="0.25">
      <c r="B67" s="58">
        <v>57</v>
      </c>
      <c r="C67" s="95" t="s">
        <v>143</v>
      </c>
      <c r="D67" s="95"/>
      <c r="E67" s="96"/>
      <c r="F67" s="38">
        <v>0</v>
      </c>
      <c r="G67" s="15">
        <v>0</v>
      </c>
      <c r="H67" s="15">
        <v>0</v>
      </c>
      <c r="I67" s="16">
        <v>0</v>
      </c>
      <c r="J67" s="38">
        <v>0</v>
      </c>
      <c r="K67" s="15">
        <v>0</v>
      </c>
      <c r="L67" s="15">
        <v>0</v>
      </c>
      <c r="M67" s="16">
        <v>0</v>
      </c>
      <c r="N67" s="39" t="str">
        <f t="shared" si="0"/>
        <v>NO REQUERIDO</v>
      </c>
    </row>
    <row r="68" spans="2:14" x14ac:dyDescent="0.25">
      <c r="B68" s="58">
        <v>58</v>
      </c>
      <c r="C68" s="93" t="s">
        <v>144</v>
      </c>
      <c r="D68" s="93"/>
      <c r="E68" s="94"/>
      <c r="F68" s="38">
        <v>0</v>
      </c>
      <c r="G68" s="15">
        <v>1</v>
      </c>
      <c r="H68" s="15">
        <v>0</v>
      </c>
      <c r="I68" s="16">
        <v>0</v>
      </c>
      <c r="J68" s="38">
        <v>1</v>
      </c>
      <c r="K68" s="15">
        <v>0</v>
      </c>
      <c r="L68" s="15">
        <v>0</v>
      </c>
      <c r="M68" s="16">
        <v>0</v>
      </c>
      <c r="N68" s="39" t="str">
        <f t="shared" si="0"/>
        <v>SI</v>
      </c>
    </row>
    <row r="69" spans="2:14" x14ac:dyDescent="0.25">
      <c r="B69" s="58">
        <v>59</v>
      </c>
      <c r="C69" s="93" t="s">
        <v>145</v>
      </c>
      <c r="D69" s="93"/>
      <c r="E69" s="94"/>
      <c r="F69" s="38">
        <v>0</v>
      </c>
      <c r="G69" s="15">
        <v>0</v>
      </c>
      <c r="H69" s="15">
        <v>1</v>
      </c>
      <c r="I69" s="16">
        <v>0</v>
      </c>
      <c r="J69" s="38">
        <v>1</v>
      </c>
      <c r="K69" s="15">
        <v>0</v>
      </c>
      <c r="L69" s="15">
        <v>0</v>
      </c>
      <c r="M69" s="16">
        <v>0</v>
      </c>
      <c r="N69" s="39" t="str">
        <f t="shared" si="0"/>
        <v>SI</v>
      </c>
    </row>
    <row r="70" spans="2:14" x14ac:dyDescent="0.25">
      <c r="B70" s="58">
        <v>65</v>
      </c>
      <c r="C70" s="93" t="s">
        <v>146</v>
      </c>
      <c r="D70" s="93"/>
      <c r="E70" s="94"/>
      <c r="F70" s="38">
        <v>0</v>
      </c>
      <c r="G70" s="15">
        <v>0</v>
      </c>
      <c r="H70" s="15">
        <v>1</v>
      </c>
      <c r="I70" s="16">
        <v>0</v>
      </c>
      <c r="J70" s="38">
        <v>1</v>
      </c>
      <c r="K70" s="15">
        <v>0</v>
      </c>
      <c r="L70" s="15">
        <v>0</v>
      </c>
      <c r="M70" s="16">
        <v>0</v>
      </c>
      <c r="N70" s="39" t="str">
        <f t="shared" si="0"/>
        <v>SI</v>
      </c>
    </row>
    <row r="71" spans="2:14" ht="30.75" customHeight="1" x14ac:dyDescent="0.25">
      <c r="B71" s="58">
        <v>66</v>
      </c>
      <c r="C71" s="93" t="s">
        <v>147</v>
      </c>
      <c r="D71" s="93"/>
      <c r="E71" s="94"/>
      <c r="F71" s="38">
        <v>1</v>
      </c>
      <c r="G71" s="15">
        <v>0</v>
      </c>
      <c r="H71" s="15">
        <v>0</v>
      </c>
      <c r="I71" s="16">
        <v>0</v>
      </c>
      <c r="J71" s="38">
        <v>1</v>
      </c>
      <c r="K71" s="15">
        <v>0</v>
      </c>
      <c r="L71" s="15">
        <v>0</v>
      </c>
      <c r="M71" s="16">
        <v>0</v>
      </c>
      <c r="N71" s="39" t="str">
        <f t="shared" si="0"/>
        <v>NO REQUERIDO</v>
      </c>
    </row>
    <row r="72" spans="2:14" x14ac:dyDescent="0.25">
      <c r="B72" s="58">
        <v>67</v>
      </c>
      <c r="C72" s="93" t="s">
        <v>148</v>
      </c>
      <c r="D72" s="93"/>
      <c r="E72" s="94"/>
      <c r="F72" s="38">
        <v>0</v>
      </c>
      <c r="G72" s="15">
        <v>1</v>
      </c>
      <c r="H72" s="15">
        <v>0</v>
      </c>
      <c r="I72" s="16">
        <v>0</v>
      </c>
      <c r="J72" s="38">
        <v>1</v>
      </c>
      <c r="K72" s="15">
        <v>0</v>
      </c>
      <c r="L72" s="15">
        <v>0</v>
      </c>
      <c r="M72" s="16">
        <v>0</v>
      </c>
      <c r="N72" s="39" t="str">
        <f t="shared" si="0"/>
        <v>SI</v>
      </c>
    </row>
    <row r="73" spans="2:14" ht="31.5" customHeight="1" x14ac:dyDescent="0.25">
      <c r="B73" s="58">
        <v>68</v>
      </c>
      <c r="C73" s="93" t="s">
        <v>149</v>
      </c>
      <c r="D73" s="93"/>
      <c r="E73" s="94"/>
      <c r="F73" s="38">
        <v>0</v>
      </c>
      <c r="G73" s="15">
        <v>0</v>
      </c>
      <c r="H73" s="15">
        <v>1</v>
      </c>
      <c r="I73" s="16">
        <v>0</v>
      </c>
      <c r="J73" s="38">
        <v>0</v>
      </c>
      <c r="K73" s="15">
        <v>1</v>
      </c>
      <c r="L73" s="15">
        <v>0</v>
      </c>
      <c r="M73" s="16">
        <v>0</v>
      </c>
      <c r="N73" s="39" t="str">
        <f t="shared" si="0"/>
        <v>SI</v>
      </c>
    </row>
    <row r="74" spans="2:14" x14ac:dyDescent="0.25">
      <c r="B74" s="58">
        <v>69</v>
      </c>
      <c r="C74" s="93" t="s">
        <v>150</v>
      </c>
      <c r="D74" s="93"/>
      <c r="E74" s="94"/>
      <c r="F74" s="38">
        <v>1</v>
      </c>
      <c r="G74" s="15">
        <v>0</v>
      </c>
      <c r="H74" s="15">
        <v>0</v>
      </c>
      <c r="I74" s="16">
        <v>0</v>
      </c>
      <c r="J74" s="38">
        <v>1</v>
      </c>
      <c r="K74" s="15">
        <v>0</v>
      </c>
      <c r="L74" s="15">
        <v>0</v>
      </c>
      <c r="M74" s="16">
        <v>0</v>
      </c>
      <c r="N74" s="39" t="str">
        <f t="shared" si="0"/>
        <v>NO REQUERIDO</v>
      </c>
    </row>
    <row r="75" spans="2:14" x14ac:dyDescent="0.25">
      <c r="B75" s="58">
        <v>70</v>
      </c>
      <c r="C75" s="93" t="s">
        <v>151</v>
      </c>
      <c r="D75" s="93"/>
      <c r="E75" s="94"/>
      <c r="F75" s="38">
        <v>1</v>
      </c>
      <c r="G75" s="15">
        <v>0</v>
      </c>
      <c r="H75" s="15">
        <v>0</v>
      </c>
      <c r="I75" s="16">
        <v>0</v>
      </c>
      <c r="J75" s="38">
        <v>1</v>
      </c>
      <c r="K75" s="15">
        <v>0</v>
      </c>
      <c r="L75" s="15">
        <v>0</v>
      </c>
      <c r="M75" s="16">
        <v>0</v>
      </c>
      <c r="N75" s="39" t="str">
        <f t="shared" si="0"/>
        <v>NO REQUERIDO</v>
      </c>
    </row>
    <row r="76" spans="2:14" x14ac:dyDescent="0.25">
      <c r="B76" s="58">
        <v>71</v>
      </c>
      <c r="C76" s="93" t="s">
        <v>152</v>
      </c>
      <c r="D76" s="93"/>
      <c r="E76" s="94"/>
      <c r="F76" s="38">
        <v>0</v>
      </c>
      <c r="G76" s="15">
        <v>0</v>
      </c>
      <c r="H76" s="15">
        <v>1</v>
      </c>
      <c r="I76" s="16">
        <v>1</v>
      </c>
      <c r="J76" s="38">
        <v>2</v>
      </c>
      <c r="K76" s="15">
        <v>0</v>
      </c>
      <c r="L76" s="15">
        <v>0</v>
      </c>
      <c r="M76" s="16">
        <v>0</v>
      </c>
      <c r="N76" s="39" t="str">
        <f t="shared" si="0"/>
        <v>SI</v>
      </c>
    </row>
    <row r="77" spans="2:14" x14ac:dyDescent="0.25">
      <c r="B77" s="58">
        <v>72</v>
      </c>
      <c r="C77" s="93" t="s">
        <v>153</v>
      </c>
      <c r="D77" s="93"/>
      <c r="E77" s="94"/>
      <c r="F77" s="38">
        <v>0</v>
      </c>
      <c r="G77" s="15">
        <v>1</v>
      </c>
      <c r="H77" s="15">
        <v>0</v>
      </c>
      <c r="I77" s="16">
        <v>0</v>
      </c>
      <c r="J77" s="38">
        <v>1</v>
      </c>
      <c r="K77" s="15">
        <v>0</v>
      </c>
      <c r="L77" s="15">
        <v>0</v>
      </c>
      <c r="M77" s="16">
        <v>0</v>
      </c>
      <c r="N77" s="39" t="str">
        <f t="shared" si="0"/>
        <v>SI</v>
      </c>
    </row>
    <row r="78" spans="2:14" x14ac:dyDescent="0.25">
      <c r="B78" s="58">
        <v>73</v>
      </c>
      <c r="C78" s="93" t="s">
        <v>154</v>
      </c>
      <c r="D78" s="93"/>
      <c r="E78" s="94"/>
      <c r="F78" s="38">
        <v>1</v>
      </c>
      <c r="G78" s="15">
        <v>0</v>
      </c>
      <c r="H78" s="15">
        <v>0</v>
      </c>
      <c r="I78" s="16">
        <v>0</v>
      </c>
      <c r="J78" s="38">
        <v>1</v>
      </c>
      <c r="K78" s="15">
        <v>0</v>
      </c>
      <c r="L78" s="15">
        <v>0</v>
      </c>
      <c r="M78" s="16">
        <v>0</v>
      </c>
      <c r="N78" s="39" t="str">
        <f t="shared" si="0"/>
        <v>NO REQUERIDO</v>
      </c>
    </row>
    <row r="79" spans="2:14" x14ac:dyDescent="0.25">
      <c r="B79" s="58">
        <v>74</v>
      </c>
      <c r="C79" s="93" t="s">
        <v>155</v>
      </c>
      <c r="D79" s="93"/>
      <c r="E79" s="94"/>
      <c r="F79" s="38">
        <v>0</v>
      </c>
      <c r="G79" s="15">
        <v>1</v>
      </c>
      <c r="H79" s="15">
        <v>0</v>
      </c>
      <c r="I79" s="16">
        <v>0</v>
      </c>
      <c r="J79" s="38">
        <v>1</v>
      </c>
      <c r="K79" s="15">
        <v>0</v>
      </c>
      <c r="L79" s="15">
        <v>0</v>
      </c>
      <c r="M79" s="16">
        <v>0</v>
      </c>
      <c r="N79" s="39" t="str">
        <f t="shared" si="0"/>
        <v>SI</v>
      </c>
    </row>
    <row r="80" spans="2:14" x14ac:dyDescent="0.25">
      <c r="B80" s="58">
        <v>75</v>
      </c>
      <c r="C80" s="140" t="s">
        <v>156</v>
      </c>
      <c r="D80" s="140"/>
      <c r="E80" s="141"/>
      <c r="F80" s="38">
        <v>1</v>
      </c>
      <c r="G80" s="15">
        <v>1</v>
      </c>
      <c r="H80" s="15">
        <v>2</v>
      </c>
      <c r="I80" s="16">
        <v>3</v>
      </c>
      <c r="J80" s="38">
        <v>4</v>
      </c>
      <c r="K80" s="15">
        <v>2</v>
      </c>
      <c r="L80" s="15">
        <v>1</v>
      </c>
      <c r="M80" s="16">
        <v>0</v>
      </c>
      <c r="N80" s="39" t="str">
        <f t="shared" si="0"/>
        <v>SI</v>
      </c>
    </row>
    <row r="81" spans="2:14" ht="29.25" customHeight="1" x14ac:dyDescent="0.25">
      <c r="B81" s="58">
        <v>76</v>
      </c>
      <c r="C81" s="140" t="s">
        <v>157</v>
      </c>
      <c r="D81" s="140"/>
      <c r="E81" s="141"/>
      <c r="F81" s="38">
        <v>3</v>
      </c>
      <c r="G81" s="15">
        <v>3</v>
      </c>
      <c r="H81" s="15">
        <v>1</v>
      </c>
      <c r="I81" s="16">
        <v>0</v>
      </c>
      <c r="J81" s="38">
        <v>7</v>
      </c>
      <c r="K81" s="15">
        <v>0</v>
      </c>
      <c r="L81" s="15">
        <v>0</v>
      </c>
      <c r="M81" s="16">
        <v>0</v>
      </c>
      <c r="N81" s="39" t="str">
        <f t="shared" si="0"/>
        <v>SI</v>
      </c>
    </row>
    <row r="82" spans="2:14" ht="44.25" customHeight="1" x14ac:dyDescent="0.25">
      <c r="B82" s="58">
        <v>77</v>
      </c>
      <c r="C82" s="93" t="s">
        <v>158</v>
      </c>
      <c r="D82" s="93"/>
      <c r="E82" s="94"/>
      <c r="F82" s="38">
        <v>1</v>
      </c>
      <c r="G82" s="15">
        <v>1</v>
      </c>
      <c r="H82" s="15">
        <v>1</v>
      </c>
      <c r="I82" s="16">
        <v>0</v>
      </c>
      <c r="J82" s="38">
        <v>2</v>
      </c>
      <c r="K82" s="15">
        <v>1</v>
      </c>
      <c r="L82" s="15">
        <v>0</v>
      </c>
      <c r="M82" s="16">
        <v>0</v>
      </c>
      <c r="N82" s="39" t="str">
        <f t="shared" si="0"/>
        <v>SI</v>
      </c>
    </row>
    <row r="83" spans="2:14" x14ac:dyDescent="0.25">
      <c r="B83" s="58">
        <v>78</v>
      </c>
      <c r="C83" s="93" t="s">
        <v>159</v>
      </c>
      <c r="D83" s="93"/>
      <c r="E83" s="94"/>
      <c r="F83" s="38">
        <v>1</v>
      </c>
      <c r="G83" s="15">
        <v>0</v>
      </c>
      <c r="H83" s="15">
        <v>0</v>
      </c>
      <c r="I83" s="16">
        <v>0</v>
      </c>
      <c r="J83" s="38">
        <v>1</v>
      </c>
      <c r="K83" s="15">
        <v>0</v>
      </c>
      <c r="L83" s="15">
        <v>0</v>
      </c>
      <c r="M83" s="16">
        <v>0</v>
      </c>
      <c r="N83" s="39" t="str">
        <f t="shared" si="0"/>
        <v>NO REQUERIDO</v>
      </c>
    </row>
    <row r="84" spans="2:14" x14ac:dyDescent="0.25">
      <c r="B84" s="58">
        <v>79</v>
      </c>
      <c r="C84" s="93" t="s">
        <v>160</v>
      </c>
      <c r="D84" s="93"/>
      <c r="E84" s="94"/>
      <c r="F84" s="38">
        <v>1</v>
      </c>
      <c r="G84" s="15">
        <v>0</v>
      </c>
      <c r="H84" s="15">
        <v>0</v>
      </c>
      <c r="I84" s="16">
        <v>0</v>
      </c>
      <c r="J84" s="38">
        <v>1</v>
      </c>
      <c r="K84" s="15">
        <v>0</v>
      </c>
      <c r="L84" s="15">
        <v>0</v>
      </c>
      <c r="M84" s="16">
        <v>0</v>
      </c>
      <c r="N84" s="39" t="str">
        <f t="shared" si="0"/>
        <v>NO REQUERIDO</v>
      </c>
    </row>
    <row r="85" spans="2:14" x14ac:dyDescent="0.25">
      <c r="B85" s="58">
        <v>80</v>
      </c>
      <c r="C85" s="93" t="s">
        <v>161</v>
      </c>
      <c r="D85" s="93"/>
      <c r="E85" s="94"/>
      <c r="F85" s="38">
        <v>0</v>
      </c>
      <c r="G85" s="15">
        <v>1</v>
      </c>
      <c r="H85" s="15">
        <v>0</v>
      </c>
      <c r="I85" s="16">
        <v>0</v>
      </c>
      <c r="J85" s="38">
        <v>1</v>
      </c>
      <c r="K85" s="15">
        <v>0</v>
      </c>
      <c r="L85" s="15">
        <v>0</v>
      </c>
      <c r="M85" s="16">
        <v>0</v>
      </c>
      <c r="N85" s="39" t="str">
        <f t="shared" si="0"/>
        <v>SI</v>
      </c>
    </row>
    <row r="86" spans="2:14" x14ac:dyDescent="0.25">
      <c r="B86" s="58">
        <v>81</v>
      </c>
      <c r="C86" s="93" t="s">
        <v>162</v>
      </c>
      <c r="D86" s="93"/>
      <c r="E86" s="94"/>
      <c r="F86" s="38">
        <v>2</v>
      </c>
      <c r="G86" s="15">
        <v>0</v>
      </c>
      <c r="H86" s="15">
        <v>0</v>
      </c>
      <c r="I86" s="16">
        <v>0</v>
      </c>
      <c r="J86" s="38">
        <v>2</v>
      </c>
      <c r="K86" s="15">
        <v>0</v>
      </c>
      <c r="L86" s="15">
        <v>0</v>
      </c>
      <c r="M86" s="16">
        <v>0</v>
      </c>
      <c r="N86" s="39" t="str">
        <f t="shared" si="0"/>
        <v>NO REQUERIDO</v>
      </c>
    </row>
    <row r="87" spans="2:14" x14ac:dyDescent="0.25">
      <c r="B87" s="58">
        <v>82</v>
      </c>
      <c r="C87" s="93" t="s">
        <v>163</v>
      </c>
      <c r="D87" s="93"/>
      <c r="E87" s="94"/>
      <c r="F87" s="38">
        <v>1</v>
      </c>
      <c r="G87" s="15">
        <v>0</v>
      </c>
      <c r="H87" s="15">
        <v>0</v>
      </c>
      <c r="I87" s="16">
        <v>0</v>
      </c>
      <c r="J87" s="38">
        <v>1</v>
      </c>
      <c r="K87" s="15">
        <v>0</v>
      </c>
      <c r="L87" s="15">
        <v>0</v>
      </c>
      <c r="M87" s="16">
        <v>0</v>
      </c>
      <c r="N87" s="39" t="str">
        <f t="shared" si="0"/>
        <v>NO REQUERIDO</v>
      </c>
    </row>
    <row r="88" spans="2:14" x14ac:dyDescent="0.25">
      <c r="B88" s="58">
        <v>83</v>
      </c>
      <c r="C88" s="93" t="s">
        <v>164</v>
      </c>
      <c r="D88" s="93"/>
      <c r="E88" s="94"/>
      <c r="F88" s="38">
        <v>0</v>
      </c>
      <c r="G88" s="15">
        <v>1</v>
      </c>
      <c r="H88" s="15">
        <v>0</v>
      </c>
      <c r="I88" s="16">
        <v>0</v>
      </c>
      <c r="J88" s="38">
        <v>1</v>
      </c>
      <c r="K88" s="15">
        <v>0</v>
      </c>
      <c r="L88" s="15">
        <v>0</v>
      </c>
      <c r="M88" s="16">
        <v>0</v>
      </c>
      <c r="N88" s="39" t="str">
        <f t="shared" si="0"/>
        <v>SI</v>
      </c>
    </row>
    <row r="89" spans="2:14" x14ac:dyDescent="0.25">
      <c r="B89" s="58">
        <v>84</v>
      </c>
      <c r="C89" s="93" t="s">
        <v>165</v>
      </c>
      <c r="D89" s="93"/>
      <c r="E89" s="94"/>
      <c r="F89" s="38">
        <v>0</v>
      </c>
      <c r="G89" s="15">
        <v>0</v>
      </c>
      <c r="H89" s="15">
        <v>1</v>
      </c>
      <c r="I89" s="16">
        <v>0</v>
      </c>
      <c r="J89" s="38">
        <v>1</v>
      </c>
      <c r="K89" s="15">
        <v>0</v>
      </c>
      <c r="L89" s="15">
        <v>0</v>
      </c>
      <c r="M89" s="16">
        <v>0</v>
      </c>
      <c r="N89" s="39" t="str">
        <f t="shared" si="0"/>
        <v>SI</v>
      </c>
    </row>
    <row r="90" spans="2:14" ht="15.75" thickBot="1" x14ac:dyDescent="0.3">
      <c r="B90" s="59">
        <v>85</v>
      </c>
      <c r="C90" s="138" t="s">
        <v>166</v>
      </c>
      <c r="D90" s="138"/>
      <c r="E90" s="139"/>
      <c r="F90" s="47">
        <v>1</v>
      </c>
      <c r="G90" s="48">
        <v>0</v>
      </c>
      <c r="H90" s="48">
        <v>0</v>
      </c>
      <c r="I90" s="49">
        <v>0</v>
      </c>
      <c r="J90" s="47">
        <v>1</v>
      </c>
      <c r="K90" s="48">
        <v>0</v>
      </c>
      <c r="L90" s="48">
        <v>0</v>
      </c>
      <c r="M90" s="49">
        <v>0</v>
      </c>
      <c r="N90" s="50" t="str">
        <f t="shared" si="0"/>
        <v>NO REQUERIDO</v>
      </c>
    </row>
    <row r="91" spans="2:14" ht="15.75" thickBot="1" x14ac:dyDescent="0.3">
      <c r="B91" s="135" t="s">
        <v>168</v>
      </c>
      <c r="C91" s="136"/>
      <c r="D91" s="136"/>
      <c r="E91" s="137"/>
      <c r="F91" s="51">
        <f>+SUM(F54:F90)</f>
        <v>17</v>
      </c>
      <c r="G91" s="52">
        <f t="shared" ref="G91:M91" si="1">+SUM(G54:G90)</f>
        <v>17</v>
      </c>
      <c r="H91" s="52">
        <f t="shared" si="1"/>
        <v>14</v>
      </c>
      <c r="I91" s="53">
        <f t="shared" si="1"/>
        <v>4</v>
      </c>
      <c r="J91" s="54">
        <f t="shared" si="1"/>
        <v>42</v>
      </c>
      <c r="K91" s="52">
        <f t="shared" si="1"/>
        <v>7</v>
      </c>
      <c r="L91" s="52">
        <f t="shared" si="1"/>
        <v>3</v>
      </c>
      <c r="M91" s="53">
        <f t="shared" si="1"/>
        <v>0</v>
      </c>
      <c r="N91" s="55"/>
    </row>
    <row r="92" spans="2:14" x14ac:dyDescent="0.25">
      <c r="B92" s="142"/>
      <c r="C92" s="142"/>
      <c r="D92" s="142"/>
      <c r="G92" s="123" t="s">
        <v>171</v>
      </c>
      <c r="H92" s="124"/>
      <c r="I92" s="124"/>
      <c r="J92" s="124"/>
      <c r="K92" s="124"/>
      <c r="L92" s="124"/>
      <c r="M92" s="124"/>
      <c r="N92" s="56">
        <f>+COUNTIF(N54:N90,"SI")</f>
        <v>20</v>
      </c>
    </row>
    <row r="93" spans="2:14" x14ac:dyDescent="0.25">
      <c r="G93" s="125" t="s">
        <v>172</v>
      </c>
      <c r="H93" s="126"/>
      <c r="I93" s="126"/>
      <c r="J93" s="126"/>
      <c r="K93" s="126"/>
      <c r="L93" s="126"/>
      <c r="M93" s="126"/>
      <c r="N93" s="16">
        <f>+COUNTIF(N54:N90,"NO")</f>
        <v>3</v>
      </c>
    </row>
    <row r="94" spans="2:14" x14ac:dyDescent="0.25">
      <c r="G94" s="121" t="s">
        <v>173</v>
      </c>
      <c r="H94" s="122"/>
      <c r="I94" s="122"/>
      <c r="J94" s="122"/>
      <c r="K94" s="122"/>
      <c r="L94" s="122"/>
      <c r="M94" s="122"/>
      <c r="N94" s="16">
        <f>+COUNTIF(N54:N90,"NO REQUERIDO")</f>
        <v>14</v>
      </c>
    </row>
    <row r="95" spans="2:14" ht="15.75" thickBot="1" x14ac:dyDescent="0.3">
      <c r="G95" s="78" t="s">
        <v>180</v>
      </c>
      <c r="H95" s="79"/>
      <c r="I95" s="79"/>
      <c r="J95" s="79"/>
      <c r="K95" s="79"/>
      <c r="L95" s="79"/>
      <c r="M95" s="79"/>
      <c r="N95" s="66">
        <f>+SUM(N92:N94)</f>
        <v>37</v>
      </c>
    </row>
    <row r="97" spans="2:15" ht="15.75" thickBot="1" x14ac:dyDescent="0.3"/>
    <row r="98" spans="2:15" ht="31.5" customHeight="1" thickBot="1" x14ac:dyDescent="0.3">
      <c r="B98" s="118" t="s">
        <v>201</v>
      </c>
      <c r="C98" s="119"/>
      <c r="D98" s="119"/>
      <c r="E98" s="119"/>
      <c r="F98" s="119"/>
      <c r="G98" s="119"/>
      <c r="H98" s="119"/>
      <c r="I98" s="119"/>
      <c r="J98" s="119"/>
      <c r="K98" s="119"/>
      <c r="L98" s="119"/>
      <c r="M98" s="119"/>
      <c r="N98" s="120"/>
    </row>
    <row r="99" spans="2:15" ht="15" customHeight="1" x14ac:dyDescent="0.25">
      <c r="B99" s="144" t="s">
        <v>167</v>
      </c>
      <c r="C99" s="145" t="s">
        <v>127</v>
      </c>
      <c r="D99" s="146"/>
      <c r="E99" s="147"/>
      <c r="F99" s="149" t="s">
        <v>128</v>
      </c>
      <c r="G99" s="150"/>
      <c r="H99" s="150"/>
      <c r="I99" s="151"/>
      <c r="J99" s="152" t="s">
        <v>129</v>
      </c>
      <c r="K99" s="114"/>
      <c r="L99" s="114"/>
      <c r="M99" s="114"/>
      <c r="N99" s="153" t="s">
        <v>169</v>
      </c>
    </row>
    <row r="100" spans="2:15" ht="15.75" thickBot="1" x14ac:dyDescent="0.3">
      <c r="B100" s="134"/>
      <c r="C100" s="148"/>
      <c r="D100" s="131"/>
      <c r="E100" s="132"/>
      <c r="F100" s="43" t="s">
        <v>120</v>
      </c>
      <c r="G100" s="44" t="s">
        <v>121</v>
      </c>
      <c r="H100" s="45" t="s">
        <v>122</v>
      </c>
      <c r="I100" s="46" t="s">
        <v>123</v>
      </c>
      <c r="J100" s="62" t="s">
        <v>120</v>
      </c>
      <c r="K100" s="44" t="s">
        <v>121</v>
      </c>
      <c r="L100" s="45" t="s">
        <v>122</v>
      </c>
      <c r="M100" s="61" t="s">
        <v>123</v>
      </c>
      <c r="N100" s="154"/>
    </row>
    <row r="101" spans="2:15" ht="30" customHeight="1" x14ac:dyDescent="0.25">
      <c r="B101" s="57">
        <v>44</v>
      </c>
      <c r="C101" s="111" t="s">
        <v>174</v>
      </c>
      <c r="D101" s="111"/>
      <c r="E101" s="112"/>
      <c r="F101" s="40">
        <v>0</v>
      </c>
      <c r="G101" s="34">
        <v>2</v>
      </c>
      <c r="H101" s="34">
        <v>0</v>
      </c>
      <c r="I101" s="41">
        <v>0</v>
      </c>
      <c r="J101" s="60">
        <v>2</v>
      </c>
      <c r="K101" s="34">
        <v>0</v>
      </c>
      <c r="L101" s="34">
        <v>0</v>
      </c>
      <c r="M101" s="41">
        <v>0</v>
      </c>
      <c r="N101" s="42" t="str">
        <f>+IF(OR(G101&gt;0,H101&gt;0,I101&gt;0),IF(J101*1+K101*2+L101*3+M101*4&lt;F101*1+G101*2+H101*3+I101*4,"SI","NO"),"NO REQUERIDO")</f>
        <v>SI</v>
      </c>
    </row>
    <row r="102" spans="2:15" ht="30" customHeight="1" x14ac:dyDescent="0.25">
      <c r="B102" s="58">
        <v>45</v>
      </c>
      <c r="C102" s="93" t="s">
        <v>131</v>
      </c>
      <c r="D102" s="93"/>
      <c r="E102" s="94"/>
      <c r="F102" s="38">
        <v>0</v>
      </c>
      <c r="G102" s="15">
        <v>0</v>
      </c>
      <c r="H102" s="15">
        <v>1</v>
      </c>
      <c r="I102" s="16">
        <v>0</v>
      </c>
      <c r="J102" s="37">
        <v>1</v>
      </c>
      <c r="K102" s="15">
        <v>0</v>
      </c>
      <c r="L102" s="15">
        <v>0</v>
      </c>
      <c r="M102" s="16">
        <v>0</v>
      </c>
      <c r="N102" s="39" t="str">
        <f t="shared" ref="N102:N130" si="2">+IF(OR(G102&gt;0,H102&gt;0,I102&gt;0),IF(J102*1+K102*2+L102*3+M102*4&lt;F102*1+G102*2+H102*3+I102*4,"SI","NO"),"NO REQUERIDO")</f>
        <v>SI</v>
      </c>
    </row>
    <row r="103" spans="2:15" ht="30" customHeight="1" x14ac:dyDescent="0.25">
      <c r="B103" s="58">
        <v>46</v>
      </c>
      <c r="C103" s="93" t="s">
        <v>132</v>
      </c>
      <c r="D103" s="93"/>
      <c r="E103" s="94"/>
      <c r="F103" s="38">
        <v>1</v>
      </c>
      <c r="G103" s="15">
        <v>0</v>
      </c>
      <c r="H103" s="15">
        <v>0</v>
      </c>
      <c r="I103" s="16">
        <v>0</v>
      </c>
      <c r="J103" s="37">
        <v>1</v>
      </c>
      <c r="K103" s="15">
        <v>0</v>
      </c>
      <c r="L103" s="15">
        <v>0</v>
      </c>
      <c r="M103" s="16">
        <v>0</v>
      </c>
      <c r="N103" s="39" t="str">
        <f t="shared" si="2"/>
        <v>NO REQUERIDO</v>
      </c>
    </row>
    <row r="104" spans="2:15" ht="30" customHeight="1" x14ac:dyDescent="0.25">
      <c r="B104" s="58">
        <v>47</v>
      </c>
      <c r="C104" s="93" t="s">
        <v>133</v>
      </c>
      <c r="D104" s="93"/>
      <c r="E104" s="94"/>
      <c r="F104" s="38">
        <v>0</v>
      </c>
      <c r="G104" s="15">
        <v>0</v>
      </c>
      <c r="H104" s="15">
        <v>1</v>
      </c>
      <c r="I104" s="16">
        <v>0</v>
      </c>
      <c r="J104" s="37">
        <v>1</v>
      </c>
      <c r="K104" s="15">
        <v>0</v>
      </c>
      <c r="L104" s="15">
        <v>0</v>
      </c>
      <c r="M104" s="16">
        <v>0</v>
      </c>
      <c r="N104" s="39" t="str">
        <f t="shared" si="2"/>
        <v>SI</v>
      </c>
    </row>
    <row r="105" spans="2:15" ht="30" customHeight="1" x14ac:dyDescent="0.25">
      <c r="B105" s="58">
        <v>48</v>
      </c>
      <c r="C105" s="93" t="s">
        <v>134</v>
      </c>
      <c r="D105" s="93"/>
      <c r="E105" s="94"/>
      <c r="F105" s="38">
        <v>0</v>
      </c>
      <c r="G105" s="15">
        <v>0</v>
      </c>
      <c r="H105" s="15">
        <v>1</v>
      </c>
      <c r="I105" s="16">
        <v>0</v>
      </c>
      <c r="J105" s="37">
        <v>0</v>
      </c>
      <c r="K105" s="15">
        <v>0</v>
      </c>
      <c r="L105" s="15">
        <v>1</v>
      </c>
      <c r="M105" s="16">
        <v>0</v>
      </c>
      <c r="N105" s="39" t="str">
        <f t="shared" si="2"/>
        <v>NO</v>
      </c>
      <c r="O105" t="s">
        <v>178</v>
      </c>
    </row>
    <row r="106" spans="2:15" ht="30" customHeight="1" x14ac:dyDescent="0.25">
      <c r="B106" s="58">
        <v>49</v>
      </c>
      <c r="C106" s="95" t="s">
        <v>135</v>
      </c>
      <c r="D106" s="95"/>
      <c r="E106" s="96"/>
      <c r="F106" s="64">
        <v>0</v>
      </c>
      <c r="G106" s="15">
        <v>0</v>
      </c>
      <c r="H106" s="15">
        <v>0</v>
      </c>
      <c r="I106" s="16">
        <v>0</v>
      </c>
      <c r="J106" s="37">
        <v>0</v>
      </c>
      <c r="K106" s="15">
        <v>0</v>
      </c>
      <c r="L106" s="15">
        <v>0</v>
      </c>
      <c r="M106" s="16">
        <v>0</v>
      </c>
      <c r="N106" s="39" t="str">
        <f t="shared" si="2"/>
        <v>NO REQUERIDO</v>
      </c>
    </row>
    <row r="107" spans="2:15" ht="30" customHeight="1" x14ac:dyDescent="0.25">
      <c r="B107" s="58">
        <v>50</v>
      </c>
      <c r="C107" s="93" t="s">
        <v>136</v>
      </c>
      <c r="D107" s="93"/>
      <c r="E107" s="94"/>
      <c r="F107" s="38">
        <v>0</v>
      </c>
      <c r="G107" s="15">
        <v>1</v>
      </c>
      <c r="H107" s="15">
        <v>0</v>
      </c>
      <c r="I107" s="16">
        <v>0</v>
      </c>
      <c r="J107" s="37">
        <v>1</v>
      </c>
      <c r="K107" s="15">
        <v>0</v>
      </c>
      <c r="L107" s="15">
        <v>0</v>
      </c>
      <c r="M107" s="16">
        <v>0</v>
      </c>
      <c r="N107" s="39" t="str">
        <f t="shared" si="2"/>
        <v>SI</v>
      </c>
    </row>
    <row r="108" spans="2:15" ht="28.5" customHeight="1" x14ac:dyDescent="0.25">
      <c r="B108" s="58">
        <v>51</v>
      </c>
      <c r="C108" s="95" t="s">
        <v>137</v>
      </c>
      <c r="D108" s="95"/>
      <c r="E108" s="96"/>
      <c r="F108" s="38">
        <v>0</v>
      </c>
      <c r="G108" s="15">
        <v>0</v>
      </c>
      <c r="H108" s="15">
        <v>0</v>
      </c>
      <c r="I108" s="16">
        <v>0</v>
      </c>
      <c r="J108" s="37">
        <v>0</v>
      </c>
      <c r="K108" s="15">
        <v>0</v>
      </c>
      <c r="L108" s="15">
        <v>0</v>
      </c>
      <c r="M108" s="16">
        <v>0</v>
      </c>
      <c r="N108" s="39" t="str">
        <f t="shared" si="2"/>
        <v>NO REQUERIDO</v>
      </c>
    </row>
    <row r="109" spans="2:15" x14ac:dyDescent="0.25">
      <c r="B109" s="58">
        <v>52</v>
      </c>
      <c r="C109" s="93" t="s">
        <v>138</v>
      </c>
      <c r="D109" s="93"/>
      <c r="E109" s="94"/>
      <c r="F109" s="38">
        <v>0</v>
      </c>
      <c r="G109" s="15">
        <v>1</v>
      </c>
      <c r="H109" s="15">
        <v>1</v>
      </c>
      <c r="I109" s="16">
        <v>0</v>
      </c>
      <c r="J109" s="37">
        <v>1</v>
      </c>
      <c r="K109" s="15">
        <v>1</v>
      </c>
      <c r="L109" s="15">
        <v>0</v>
      </c>
      <c r="M109" s="16">
        <v>0</v>
      </c>
      <c r="N109" s="39" t="str">
        <f t="shared" si="2"/>
        <v>SI</v>
      </c>
    </row>
    <row r="110" spans="2:15" x14ac:dyDescent="0.25">
      <c r="B110" s="58">
        <v>53</v>
      </c>
      <c r="C110" s="93" t="s">
        <v>139</v>
      </c>
      <c r="D110" s="93"/>
      <c r="E110" s="94"/>
      <c r="F110" s="38">
        <v>0</v>
      </c>
      <c r="G110" s="15">
        <v>2</v>
      </c>
      <c r="H110" s="15">
        <v>0</v>
      </c>
      <c r="I110" s="16">
        <v>0</v>
      </c>
      <c r="J110" s="37">
        <v>1</v>
      </c>
      <c r="K110" s="15">
        <v>1</v>
      </c>
      <c r="L110" s="15">
        <v>0</v>
      </c>
      <c r="M110" s="16">
        <v>0</v>
      </c>
      <c r="N110" s="39" t="str">
        <f t="shared" si="2"/>
        <v>SI</v>
      </c>
    </row>
    <row r="111" spans="2:15" x14ac:dyDescent="0.25">
      <c r="B111" s="58">
        <v>54</v>
      </c>
      <c r="C111" s="93" t="s">
        <v>140</v>
      </c>
      <c r="D111" s="93"/>
      <c r="E111" s="94"/>
      <c r="F111" s="38">
        <v>0</v>
      </c>
      <c r="G111" s="15">
        <v>0</v>
      </c>
      <c r="H111" s="15">
        <v>1</v>
      </c>
      <c r="I111" s="16">
        <v>0</v>
      </c>
      <c r="J111" s="37">
        <v>0</v>
      </c>
      <c r="K111" s="15">
        <v>0</v>
      </c>
      <c r="L111" s="15">
        <v>1</v>
      </c>
      <c r="M111" s="16">
        <v>0</v>
      </c>
      <c r="N111" s="39" t="str">
        <f t="shared" si="2"/>
        <v>NO</v>
      </c>
      <c r="O111" t="s">
        <v>179</v>
      </c>
    </row>
    <row r="112" spans="2:15" x14ac:dyDescent="0.25">
      <c r="B112" s="58">
        <v>55</v>
      </c>
      <c r="C112" s="93" t="s">
        <v>141</v>
      </c>
      <c r="D112" s="93"/>
      <c r="E112" s="94"/>
      <c r="F112" s="38">
        <v>1</v>
      </c>
      <c r="G112" s="15">
        <v>0</v>
      </c>
      <c r="H112" s="15">
        <v>0</v>
      </c>
      <c r="I112" s="16">
        <v>0</v>
      </c>
      <c r="J112" s="37">
        <v>1</v>
      </c>
      <c r="K112" s="15">
        <v>0</v>
      </c>
      <c r="L112" s="15">
        <v>0</v>
      </c>
      <c r="M112" s="16">
        <v>0</v>
      </c>
      <c r="N112" s="39" t="str">
        <f t="shared" si="2"/>
        <v>NO REQUERIDO</v>
      </c>
    </row>
    <row r="113" spans="2:15" x14ac:dyDescent="0.25">
      <c r="B113" s="58">
        <v>56</v>
      </c>
      <c r="C113" s="93" t="s">
        <v>142</v>
      </c>
      <c r="D113" s="93"/>
      <c r="E113" s="94"/>
      <c r="F113" s="38">
        <v>0</v>
      </c>
      <c r="G113" s="15">
        <v>1</v>
      </c>
      <c r="H113" s="15">
        <v>0</v>
      </c>
      <c r="I113" s="16">
        <v>0</v>
      </c>
      <c r="J113" s="37">
        <v>0</v>
      </c>
      <c r="K113" s="15">
        <v>1</v>
      </c>
      <c r="L113" s="15">
        <v>0</v>
      </c>
      <c r="M113" s="16">
        <v>0</v>
      </c>
      <c r="N113" s="39" t="str">
        <f t="shared" si="2"/>
        <v>NO</v>
      </c>
      <c r="O113" t="s">
        <v>177</v>
      </c>
    </row>
    <row r="114" spans="2:15" x14ac:dyDescent="0.25">
      <c r="B114" s="58">
        <v>58</v>
      </c>
      <c r="C114" s="93" t="s">
        <v>144</v>
      </c>
      <c r="D114" s="93"/>
      <c r="E114" s="94"/>
      <c r="F114" s="38">
        <v>0</v>
      </c>
      <c r="G114" s="15">
        <v>1</v>
      </c>
      <c r="H114" s="15">
        <v>0</v>
      </c>
      <c r="I114" s="16">
        <v>0</v>
      </c>
      <c r="J114" s="37">
        <v>1</v>
      </c>
      <c r="K114" s="15">
        <v>0</v>
      </c>
      <c r="L114" s="15">
        <v>0</v>
      </c>
      <c r="M114" s="16">
        <v>0</v>
      </c>
      <c r="N114" s="39" t="str">
        <f t="shared" si="2"/>
        <v>SI</v>
      </c>
    </row>
    <row r="115" spans="2:15" x14ac:dyDescent="0.25">
      <c r="B115" s="58">
        <v>59</v>
      </c>
      <c r="C115" s="93" t="s">
        <v>145</v>
      </c>
      <c r="D115" s="93"/>
      <c r="E115" s="94"/>
      <c r="F115" s="38">
        <v>0</v>
      </c>
      <c r="G115" s="15">
        <v>0</v>
      </c>
      <c r="H115" s="15">
        <v>1</v>
      </c>
      <c r="I115" s="16">
        <v>0</v>
      </c>
      <c r="J115" s="37">
        <v>1</v>
      </c>
      <c r="K115" s="15">
        <v>0</v>
      </c>
      <c r="L115" s="15">
        <v>0</v>
      </c>
      <c r="M115" s="16">
        <v>0</v>
      </c>
      <c r="N115" s="39" t="str">
        <f t="shared" si="2"/>
        <v>SI</v>
      </c>
    </row>
    <row r="116" spans="2:15" x14ac:dyDescent="0.25">
      <c r="B116" s="58">
        <v>65</v>
      </c>
      <c r="C116" s="93" t="s">
        <v>146</v>
      </c>
      <c r="D116" s="93"/>
      <c r="E116" s="94"/>
      <c r="F116" s="38">
        <v>0</v>
      </c>
      <c r="G116" s="15">
        <v>0</v>
      </c>
      <c r="H116" s="15">
        <v>1</v>
      </c>
      <c r="I116" s="16">
        <v>0</v>
      </c>
      <c r="J116" s="37">
        <v>1</v>
      </c>
      <c r="K116" s="15">
        <v>0</v>
      </c>
      <c r="L116" s="15">
        <v>0</v>
      </c>
      <c r="M116" s="16">
        <v>0</v>
      </c>
      <c r="N116" s="39" t="str">
        <f t="shared" si="2"/>
        <v>SI</v>
      </c>
    </row>
    <row r="117" spans="2:15" ht="30" customHeight="1" x14ac:dyDescent="0.25">
      <c r="B117" s="58">
        <v>66</v>
      </c>
      <c r="C117" s="93" t="s">
        <v>147</v>
      </c>
      <c r="D117" s="93"/>
      <c r="E117" s="94"/>
      <c r="F117" s="38">
        <v>1</v>
      </c>
      <c r="G117" s="15">
        <v>0</v>
      </c>
      <c r="H117" s="15">
        <v>0</v>
      </c>
      <c r="I117" s="16">
        <v>0</v>
      </c>
      <c r="J117" s="37">
        <v>1</v>
      </c>
      <c r="K117" s="15">
        <v>0</v>
      </c>
      <c r="L117" s="15">
        <v>0</v>
      </c>
      <c r="M117" s="16">
        <v>0</v>
      </c>
      <c r="N117" s="39" t="str">
        <f t="shared" si="2"/>
        <v>NO REQUERIDO</v>
      </c>
    </row>
    <row r="118" spans="2:15" x14ac:dyDescent="0.25">
      <c r="B118" s="58">
        <v>67</v>
      </c>
      <c r="C118" s="93" t="s">
        <v>148</v>
      </c>
      <c r="D118" s="93"/>
      <c r="E118" s="94"/>
      <c r="F118" s="38">
        <v>0</v>
      </c>
      <c r="G118" s="15">
        <v>1</v>
      </c>
      <c r="H118" s="15">
        <v>0</v>
      </c>
      <c r="I118" s="16">
        <v>0</v>
      </c>
      <c r="J118" s="37">
        <v>1</v>
      </c>
      <c r="K118" s="15">
        <v>0</v>
      </c>
      <c r="L118" s="15">
        <v>0</v>
      </c>
      <c r="M118" s="16">
        <v>0</v>
      </c>
      <c r="N118" s="39" t="str">
        <f t="shared" si="2"/>
        <v>SI</v>
      </c>
    </row>
    <row r="119" spans="2:15" ht="31.5" customHeight="1" x14ac:dyDescent="0.25">
      <c r="B119" s="58">
        <v>68</v>
      </c>
      <c r="C119" s="93" t="s">
        <v>149</v>
      </c>
      <c r="D119" s="93"/>
      <c r="E119" s="94"/>
      <c r="F119" s="38">
        <v>0</v>
      </c>
      <c r="G119" s="15">
        <v>0</v>
      </c>
      <c r="H119" s="15">
        <v>1</v>
      </c>
      <c r="I119" s="16">
        <v>0</v>
      </c>
      <c r="J119" s="37">
        <v>0</v>
      </c>
      <c r="K119" s="15">
        <v>1</v>
      </c>
      <c r="L119" s="15">
        <v>0</v>
      </c>
      <c r="M119" s="16">
        <v>0</v>
      </c>
      <c r="N119" s="39" t="str">
        <f t="shared" si="2"/>
        <v>SI</v>
      </c>
    </row>
    <row r="120" spans="2:15" x14ac:dyDescent="0.25">
      <c r="B120" s="58">
        <v>69</v>
      </c>
      <c r="C120" s="93" t="s">
        <v>150</v>
      </c>
      <c r="D120" s="93"/>
      <c r="E120" s="94"/>
      <c r="F120" s="38">
        <v>1</v>
      </c>
      <c r="G120" s="15">
        <v>0</v>
      </c>
      <c r="H120" s="15">
        <v>0</v>
      </c>
      <c r="I120" s="16">
        <v>0</v>
      </c>
      <c r="J120" s="37">
        <v>1</v>
      </c>
      <c r="K120" s="15">
        <v>0</v>
      </c>
      <c r="L120" s="15">
        <v>0</v>
      </c>
      <c r="M120" s="16">
        <v>0</v>
      </c>
      <c r="N120" s="39" t="str">
        <f t="shared" si="2"/>
        <v>NO REQUERIDO</v>
      </c>
    </row>
    <row r="121" spans="2:15" x14ac:dyDescent="0.25">
      <c r="B121" s="58">
        <v>70</v>
      </c>
      <c r="C121" s="93" t="s">
        <v>175</v>
      </c>
      <c r="D121" s="93"/>
      <c r="E121" s="94"/>
      <c r="F121" s="38">
        <v>0</v>
      </c>
      <c r="G121" s="15">
        <v>0</v>
      </c>
      <c r="H121" s="15">
        <v>1</v>
      </c>
      <c r="I121" s="16">
        <v>0</v>
      </c>
      <c r="J121" s="37">
        <v>1</v>
      </c>
      <c r="K121" s="15">
        <v>0</v>
      </c>
      <c r="L121" s="15">
        <v>0</v>
      </c>
      <c r="M121" s="16">
        <v>0</v>
      </c>
      <c r="N121" s="39" t="str">
        <f t="shared" si="2"/>
        <v>SI</v>
      </c>
    </row>
    <row r="122" spans="2:15" ht="29.25" customHeight="1" x14ac:dyDescent="0.25">
      <c r="B122" s="58">
        <v>71</v>
      </c>
      <c r="C122" s="93" t="s">
        <v>176</v>
      </c>
      <c r="D122" s="93"/>
      <c r="E122" s="94"/>
      <c r="F122" s="38">
        <v>0</v>
      </c>
      <c r="G122" s="15">
        <v>1</v>
      </c>
      <c r="H122" s="15">
        <v>2</v>
      </c>
      <c r="I122" s="16">
        <v>0</v>
      </c>
      <c r="J122" s="37">
        <v>2</v>
      </c>
      <c r="K122" s="15">
        <v>1</v>
      </c>
      <c r="L122" s="15">
        <v>0</v>
      </c>
      <c r="M122" s="16">
        <v>0</v>
      </c>
      <c r="N122" s="39" t="str">
        <f t="shared" si="2"/>
        <v>SI</v>
      </c>
    </row>
    <row r="123" spans="2:15" x14ac:dyDescent="0.25">
      <c r="B123" s="58">
        <v>75</v>
      </c>
      <c r="C123" s="140" t="s">
        <v>156</v>
      </c>
      <c r="D123" s="140"/>
      <c r="E123" s="141"/>
      <c r="F123" s="38">
        <v>1</v>
      </c>
      <c r="G123" s="15">
        <v>1</v>
      </c>
      <c r="H123" s="15">
        <v>2</v>
      </c>
      <c r="I123" s="16">
        <v>3</v>
      </c>
      <c r="J123" s="37">
        <v>4</v>
      </c>
      <c r="K123" s="15">
        <v>2</v>
      </c>
      <c r="L123" s="15">
        <v>1</v>
      </c>
      <c r="M123" s="16">
        <v>0</v>
      </c>
      <c r="N123" s="39" t="str">
        <f t="shared" si="2"/>
        <v>SI</v>
      </c>
    </row>
    <row r="124" spans="2:15" ht="30" customHeight="1" x14ac:dyDescent="0.25">
      <c r="B124" s="58">
        <v>76</v>
      </c>
      <c r="C124" s="140" t="s">
        <v>157</v>
      </c>
      <c r="D124" s="140"/>
      <c r="E124" s="141"/>
      <c r="F124" s="38">
        <v>3</v>
      </c>
      <c r="G124" s="15">
        <v>3</v>
      </c>
      <c r="H124" s="15">
        <v>1</v>
      </c>
      <c r="I124" s="16">
        <v>0</v>
      </c>
      <c r="J124" s="37">
        <v>7</v>
      </c>
      <c r="K124" s="15">
        <v>0</v>
      </c>
      <c r="L124" s="15">
        <v>0</v>
      </c>
      <c r="M124" s="16">
        <v>0</v>
      </c>
      <c r="N124" s="39" t="str">
        <f t="shared" si="2"/>
        <v>SI</v>
      </c>
    </row>
    <row r="125" spans="2:15" x14ac:dyDescent="0.25">
      <c r="B125" s="58">
        <v>78</v>
      </c>
      <c r="C125" s="93" t="s">
        <v>159</v>
      </c>
      <c r="D125" s="93"/>
      <c r="E125" s="94"/>
      <c r="F125" s="38">
        <v>1</v>
      </c>
      <c r="G125" s="15">
        <v>0</v>
      </c>
      <c r="H125" s="15">
        <v>0</v>
      </c>
      <c r="I125" s="16">
        <v>0</v>
      </c>
      <c r="J125" s="37">
        <v>1</v>
      </c>
      <c r="K125" s="15">
        <v>0</v>
      </c>
      <c r="L125" s="15">
        <v>0</v>
      </c>
      <c r="M125" s="16">
        <v>0</v>
      </c>
      <c r="N125" s="39" t="str">
        <f t="shared" si="2"/>
        <v>NO REQUERIDO</v>
      </c>
    </row>
    <row r="126" spans="2:15" x14ac:dyDescent="0.25">
      <c r="B126" s="58">
        <v>79</v>
      </c>
      <c r="C126" s="93" t="s">
        <v>160</v>
      </c>
      <c r="D126" s="93"/>
      <c r="E126" s="94"/>
      <c r="F126" s="38">
        <v>1</v>
      </c>
      <c r="G126" s="15">
        <v>0</v>
      </c>
      <c r="H126" s="15">
        <v>0</v>
      </c>
      <c r="I126" s="16">
        <v>0</v>
      </c>
      <c r="J126" s="37">
        <v>1</v>
      </c>
      <c r="K126" s="15">
        <v>0</v>
      </c>
      <c r="L126" s="15">
        <v>0</v>
      </c>
      <c r="M126" s="16">
        <v>0</v>
      </c>
      <c r="N126" s="39" t="str">
        <f t="shared" si="2"/>
        <v>NO REQUERIDO</v>
      </c>
    </row>
    <row r="127" spans="2:15" x14ac:dyDescent="0.25">
      <c r="B127" s="58">
        <v>81</v>
      </c>
      <c r="C127" s="93" t="s">
        <v>162</v>
      </c>
      <c r="D127" s="93"/>
      <c r="E127" s="94"/>
      <c r="F127" s="38">
        <v>2</v>
      </c>
      <c r="G127" s="15">
        <v>0</v>
      </c>
      <c r="H127" s="15">
        <v>0</v>
      </c>
      <c r="I127" s="16">
        <v>0</v>
      </c>
      <c r="J127" s="37">
        <v>2</v>
      </c>
      <c r="K127" s="15">
        <v>0</v>
      </c>
      <c r="L127" s="15">
        <v>0</v>
      </c>
      <c r="M127" s="16">
        <v>0</v>
      </c>
      <c r="N127" s="39" t="str">
        <f t="shared" si="2"/>
        <v>NO REQUERIDO</v>
      </c>
    </row>
    <row r="128" spans="2:15" x14ac:dyDescent="0.25">
      <c r="B128" s="58">
        <v>82</v>
      </c>
      <c r="C128" s="93" t="s">
        <v>163</v>
      </c>
      <c r="D128" s="93"/>
      <c r="E128" s="94"/>
      <c r="F128" s="38">
        <v>1</v>
      </c>
      <c r="G128" s="15">
        <v>0</v>
      </c>
      <c r="H128" s="15">
        <v>0</v>
      </c>
      <c r="I128" s="16">
        <v>0</v>
      </c>
      <c r="J128" s="37">
        <v>1</v>
      </c>
      <c r="K128" s="15">
        <v>0</v>
      </c>
      <c r="L128" s="15">
        <v>0</v>
      </c>
      <c r="M128" s="16">
        <v>0</v>
      </c>
      <c r="N128" s="39" t="str">
        <f t="shared" si="2"/>
        <v>NO REQUERIDO</v>
      </c>
    </row>
    <row r="129" spans="2:14" x14ac:dyDescent="0.25">
      <c r="B129" s="58">
        <v>84</v>
      </c>
      <c r="C129" s="93" t="s">
        <v>165</v>
      </c>
      <c r="D129" s="93"/>
      <c r="E129" s="94"/>
      <c r="F129" s="38">
        <v>0</v>
      </c>
      <c r="G129" s="15">
        <v>0</v>
      </c>
      <c r="H129" s="15">
        <v>1</v>
      </c>
      <c r="I129" s="16">
        <v>0</v>
      </c>
      <c r="J129" s="37">
        <v>1</v>
      </c>
      <c r="K129" s="15">
        <v>0</v>
      </c>
      <c r="L129" s="15">
        <v>0</v>
      </c>
      <c r="M129" s="16">
        <v>0</v>
      </c>
      <c r="N129" s="39" t="str">
        <f t="shared" si="2"/>
        <v>SI</v>
      </c>
    </row>
    <row r="130" spans="2:14" ht="15.75" thickBot="1" x14ac:dyDescent="0.3">
      <c r="B130" s="59">
        <v>85</v>
      </c>
      <c r="C130" s="138" t="s">
        <v>166</v>
      </c>
      <c r="D130" s="138"/>
      <c r="E130" s="139"/>
      <c r="F130" s="63">
        <v>1</v>
      </c>
      <c r="G130" s="24">
        <v>0</v>
      </c>
      <c r="H130" s="24">
        <v>0</v>
      </c>
      <c r="I130" s="25">
        <v>0</v>
      </c>
      <c r="J130" s="37">
        <v>1</v>
      </c>
      <c r="K130" s="15">
        <v>0</v>
      </c>
      <c r="L130" s="15">
        <v>0</v>
      </c>
      <c r="M130" s="16">
        <v>0</v>
      </c>
      <c r="N130" s="39" t="str">
        <f t="shared" si="2"/>
        <v>NO REQUERIDO</v>
      </c>
    </row>
    <row r="131" spans="2:14" ht="15.75" thickBot="1" x14ac:dyDescent="0.3">
      <c r="B131" s="135" t="s">
        <v>168</v>
      </c>
      <c r="C131" s="136"/>
      <c r="D131" s="136"/>
      <c r="E131" s="143"/>
      <c r="F131" s="51">
        <f t="shared" ref="F131:M131" si="3">+SUM(F101:F130)</f>
        <v>14</v>
      </c>
      <c r="G131" s="52">
        <f t="shared" si="3"/>
        <v>14</v>
      </c>
      <c r="H131" s="52">
        <f t="shared" si="3"/>
        <v>15</v>
      </c>
      <c r="I131" s="53">
        <f t="shared" si="3"/>
        <v>3</v>
      </c>
      <c r="J131" s="54">
        <f t="shared" si="3"/>
        <v>36</v>
      </c>
      <c r="K131" s="52">
        <f t="shared" si="3"/>
        <v>7</v>
      </c>
      <c r="L131" s="52">
        <f t="shared" si="3"/>
        <v>3</v>
      </c>
      <c r="M131" s="53">
        <f t="shared" si="3"/>
        <v>0</v>
      </c>
      <c r="N131" s="55"/>
    </row>
    <row r="132" spans="2:14" x14ac:dyDescent="0.25">
      <c r="B132" s="142"/>
      <c r="C132" s="142"/>
      <c r="D132" s="142"/>
      <c r="G132" s="123" t="s">
        <v>171</v>
      </c>
      <c r="H132" s="124"/>
      <c r="I132" s="124"/>
      <c r="J132" s="124"/>
      <c r="K132" s="124"/>
      <c r="L132" s="124"/>
      <c r="M132" s="124"/>
      <c r="N132" s="56">
        <f>+COUNTIF(N101:N130,"SI")</f>
        <v>16</v>
      </c>
    </row>
    <row r="133" spans="2:14" x14ac:dyDescent="0.25">
      <c r="G133" s="125" t="s">
        <v>172</v>
      </c>
      <c r="H133" s="126"/>
      <c r="I133" s="126"/>
      <c r="J133" s="126"/>
      <c r="K133" s="126"/>
      <c r="L133" s="126"/>
      <c r="M133" s="126"/>
      <c r="N133" s="16">
        <f>+COUNTIF(N101:N130,"NO")</f>
        <v>3</v>
      </c>
    </row>
    <row r="134" spans="2:14" x14ac:dyDescent="0.25">
      <c r="G134" s="121" t="s">
        <v>170</v>
      </c>
      <c r="H134" s="122"/>
      <c r="I134" s="122"/>
      <c r="J134" s="122"/>
      <c r="K134" s="122"/>
      <c r="L134" s="122"/>
      <c r="M134" s="122"/>
      <c r="N134" s="16">
        <f>+COUNTIF(N101:N130,"NO REQUERIDO")</f>
        <v>11</v>
      </c>
    </row>
    <row r="135" spans="2:14" ht="15.75" thickBot="1" x14ac:dyDescent="0.3">
      <c r="G135" s="78" t="s">
        <v>180</v>
      </c>
      <c r="H135" s="79"/>
      <c r="I135" s="79"/>
      <c r="J135" s="79"/>
      <c r="K135" s="79"/>
      <c r="L135" s="79"/>
      <c r="M135" s="79"/>
      <c r="N135" s="66">
        <f>+SUM(N132:N134)</f>
        <v>30</v>
      </c>
    </row>
  </sheetData>
  <mergeCells count="128">
    <mergeCell ref="B132:D132"/>
    <mergeCell ref="G132:M132"/>
    <mergeCell ref="G133:M133"/>
    <mergeCell ref="G134:M134"/>
    <mergeCell ref="B131:E131"/>
    <mergeCell ref="B92:D92"/>
    <mergeCell ref="B98:N98"/>
    <mergeCell ref="B99:B100"/>
    <mergeCell ref="C99:E100"/>
    <mergeCell ref="F99:I99"/>
    <mergeCell ref="J99:M99"/>
    <mergeCell ref="N99:N100"/>
    <mergeCell ref="C126:E126"/>
    <mergeCell ref="C127:E127"/>
    <mergeCell ref="C128:E128"/>
    <mergeCell ref="C129:E129"/>
    <mergeCell ref="C130:E130"/>
    <mergeCell ref="C121:E121"/>
    <mergeCell ref="C122:E122"/>
    <mergeCell ref="C123:E123"/>
    <mergeCell ref="C124:E124"/>
    <mergeCell ref="C125:E125"/>
    <mergeCell ref="C116:E116"/>
    <mergeCell ref="C117:E117"/>
    <mergeCell ref="C118:E118"/>
    <mergeCell ref="C119:E119"/>
    <mergeCell ref="C120:E120"/>
    <mergeCell ref="C111:E111"/>
    <mergeCell ref="C112:E112"/>
    <mergeCell ref="C113:E113"/>
    <mergeCell ref="C114:E114"/>
    <mergeCell ref="C115:E115"/>
    <mergeCell ref="C106:E106"/>
    <mergeCell ref="C107:E107"/>
    <mergeCell ref="C108:E108"/>
    <mergeCell ref="C109:E109"/>
    <mergeCell ref="C110:E110"/>
    <mergeCell ref="N52:N53"/>
    <mergeCell ref="B51:N51"/>
    <mergeCell ref="G94:M94"/>
    <mergeCell ref="G92:M92"/>
    <mergeCell ref="G93:M93"/>
    <mergeCell ref="C52:E53"/>
    <mergeCell ref="B52:B53"/>
    <mergeCell ref="B91:E91"/>
    <mergeCell ref="C87:E87"/>
    <mergeCell ref="C88:E88"/>
    <mergeCell ref="C89:E89"/>
    <mergeCell ref="C90:E90"/>
    <mergeCell ref="C80:E80"/>
    <mergeCell ref="C81:E81"/>
    <mergeCell ref="C82:E82"/>
    <mergeCell ref="C83:E83"/>
    <mergeCell ref="C84:E84"/>
    <mergeCell ref="C55:E55"/>
    <mergeCell ref="C56:E56"/>
    <mergeCell ref="C62:E62"/>
    <mergeCell ref="C63:E63"/>
    <mergeCell ref="C64:E64"/>
    <mergeCell ref="C85:E85"/>
    <mergeCell ref="C57:E57"/>
    <mergeCell ref="C101:E101"/>
    <mergeCell ref="C102:E102"/>
    <mergeCell ref="C103:E103"/>
    <mergeCell ref="C104:E104"/>
    <mergeCell ref="C105:E105"/>
    <mergeCell ref="C86:E86"/>
    <mergeCell ref="F52:I52"/>
    <mergeCell ref="J52:M52"/>
    <mergeCell ref="C54:E54"/>
    <mergeCell ref="C65:E65"/>
    <mergeCell ref="C66:E66"/>
    <mergeCell ref="C67:E67"/>
    <mergeCell ref="C68:E68"/>
    <mergeCell ref="C69:E69"/>
    <mergeCell ref="C70:E70"/>
    <mergeCell ref="C71:E71"/>
    <mergeCell ref="C72:E72"/>
    <mergeCell ref="C73:E73"/>
    <mergeCell ref="C75:E75"/>
    <mergeCell ref="C76:E76"/>
    <mergeCell ref="C77:E77"/>
    <mergeCell ref="C78:E78"/>
    <mergeCell ref="C79:E79"/>
    <mergeCell ref="C74:E74"/>
    <mergeCell ref="C58:E58"/>
    <mergeCell ref="C59:E59"/>
    <mergeCell ref="C60:E60"/>
    <mergeCell ref="C61:E61"/>
    <mergeCell ref="D21:E21"/>
    <mergeCell ref="D41:E41"/>
    <mergeCell ref="I41:J41"/>
    <mergeCell ref="D38:E38"/>
    <mergeCell ref="D39:E39"/>
    <mergeCell ref="D40:E40"/>
    <mergeCell ref="D36:E36"/>
    <mergeCell ref="I35:L35"/>
    <mergeCell ref="I36:J36"/>
    <mergeCell ref="I37:J37"/>
    <mergeCell ref="I38:J38"/>
    <mergeCell ref="I39:J39"/>
    <mergeCell ref="I40:J40"/>
    <mergeCell ref="D35:G35"/>
    <mergeCell ref="D37:E37"/>
    <mergeCell ref="A6:L7"/>
    <mergeCell ref="A9:L10"/>
    <mergeCell ref="A11:L12"/>
    <mergeCell ref="D2:N2"/>
    <mergeCell ref="D4:N4"/>
    <mergeCell ref="G135:M135"/>
    <mergeCell ref="G95:M95"/>
    <mergeCell ref="D22:E22"/>
    <mergeCell ref="D23:G23"/>
    <mergeCell ref="D24:E24"/>
    <mergeCell ref="D25:E25"/>
    <mergeCell ref="D28:E28"/>
    <mergeCell ref="D29:E29"/>
    <mergeCell ref="D30:E30"/>
    <mergeCell ref="D31:E31"/>
    <mergeCell ref="D32:E32"/>
    <mergeCell ref="D26:E26"/>
    <mergeCell ref="D27:E27"/>
    <mergeCell ref="D18:E18"/>
    <mergeCell ref="A13:L14"/>
    <mergeCell ref="D17:G17"/>
    <mergeCell ref="I17:L17"/>
    <mergeCell ref="D19:E19"/>
    <mergeCell ref="D20:E20"/>
  </mergeCells>
  <conditionalFormatting sqref="N54:N92 N101:N132">
    <cfRule type="cellIs" dxfId="2" priority="7" operator="equal">
      <formula>"NO REQUERIDO"</formula>
    </cfRule>
    <cfRule type="cellIs" dxfId="1" priority="8" operator="equal">
      <formula>"NO"</formula>
    </cfRule>
    <cfRule type="containsText" dxfId="0" priority="9" operator="containsText" text="SI">
      <formula>NOT(ISERROR(SEARCH("SI",N54)))</formula>
    </cfRule>
  </conditionalFormatting>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P32"/>
  <sheetViews>
    <sheetView topLeftCell="A31" workbookViewId="0">
      <selection activeCell="C16" sqref="C16"/>
    </sheetView>
  </sheetViews>
  <sheetFormatPr baseColWidth="10" defaultRowHeight="15" x14ac:dyDescent="0.25"/>
  <cols>
    <col min="2" max="2" width="18.5703125" customWidth="1"/>
    <col min="4" max="4" width="15.5703125" customWidth="1"/>
    <col min="6" max="6" width="20.85546875" customWidth="1"/>
    <col min="7" max="7" width="12.28515625" customWidth="1"/>
    <col min="8" max="8" width="19.140625" customWidth="1"/>
    <col min="13" max="13" width="12.85546875" bestFit="1" customWidth="1"/>
    <col min="16" max="16" width="12.85546875" bestFit="1" customWidth="1"/>
  </cols>
  <sheetData>
    <row r="5" spans="2:16" ht="30" customHeight="1" x14ac:dyDescent="0.25">
      <c r="B5" s="155" t="s">
        <v>186</v>
      </c>
      <c r="C5" s="155"/>
      <c r="D5" s="155"/>
      <c r="F5" s="155" t="s">
        <v>187</v>
      </c>
      <c r="G5" s="155"/>
      <c r="H5" s="155"/>
    </row>
    <row r="6" spans="2:16" ht="30" customHeight="1" x14ac:dyDescent="0.25">
      <c r="B6" s="26" t="s">
        <v>190</v>
      </c>
      <c r="C6" s="26" t="s">
        <v>125</v>
      </c>
      <c r="D6" s="67" t="s">
        <v>191</v>
      </c>
      <c r="F6" s="26" t="s">
        <v>190</v>
      </c>
      <c r="G6" s="26" t="s">
        <v>125</v>
      </c>
      <c r="H6" s="67" t="s">
        <v>191</v>
      </c>
      <c r="K6" s="90"/>
      <c r="L6" s="90"/>
      <c r="M6" s="90"/>
      <c r="N6" s="90"/>
      <c r="O6" s="90"/>
      <c r="P6" s="90"/>
    </row>
    <row r="7" spans="2:16" x14ac:dyDescent="0.25">
      <c r="B7" s="29">
        <v>5</v>
      </c>
      <c r="C7" s="15">
        <v>3</v>
      </c>
      <c r="D7" s="15">
        <f t="shared" ref="D7:D13" si="0">+B7*C7</f>
        <v>15</v>
      </c>
      <c r="F7" s="29">
        <v>5</v>
      </c>
      <c r="G7" s="15">
        <v>22</v>
      </c>
      <c r="H7" s="15">
        <f>+F7*G7</f>
        <v>110</v>
      </c>
    </row>
    <row r="8" spans="2:16" x14ac:dyDescent="0.25">
      <c r="B8" s="29">
        <v>10</v>
      </c>
      <c r="C8" s="15">
        <v>11</v>
      </c>
      <c r="D8" s="15">
        <f t="shared" si="0"/>
        <v>110</v>
      </c>
      <c r="F8" s="29">
        <v>10</v>
      </c>
      <c r="G8" s="15">
        <v>14</v>
      </c>
      <c r="H8" s="15">
        <f t="shared" ref="H8:H12" si="1">+F8*G8</f>
        <v>140</v>
      </c>
    </row>
    <row r="9" spans="2:16" x14ac:dyDescent="0.25">
      <c r="B9" s="30">
        <v>15</v>
      </c>
      <c r="C9" s="15">
        <v>4</v>
      </c>
      <c r="D9" s="15">
        <f t="shared" si="0"/>
        <v>60</v>
      </c>
      <c r="F9" s="30">
        <v>15</v>
      </c>
      <c r="G9" s="15">
        <v>1</v>
      </c>
      <c r="H9" s="15">
        <f t="shared" si="1"/>
        <v>15</v>
      </c>
    </row>
    <row r="10" spans="2:16" x14ac:dyDescent="0.25">
      <c r="B10" s="30">
        <v>20</v>
      </c>
      <c r="C10" s="15">
        <v>10</v>
      </c>
      <c r="D10" s="15">
        <f t="shared" si="0"/>
        <v>200</v>
      </c>
      <c r="F10" s="30">
        <v>20</v>
      </c>
      <c r="G10" s="15">
        <v>6</v>
      </c>
      <c r="H10" s="15">
        <f t="shared" si="1"/>
        <v>120</v>
      </c>
    </row>
    <row r="11" spans="2:16" x14ac:dyDescent="0.25">
      <c r="B11" s="32">
        <v>30</v>
      </c>
      <c r="C11" s="15">
        <v>9</v>
      </c>
      <c r="D11" s="15">
        <f t="shared" si="0"/>
        <v>270</v>
      </c>
      <c r="F11" s="32">
        <v>30</v>
      </c>
      <c r="G11" s="15">
        <v>2</v>
      </c>
      <c r="H11" s="15">
        <f t="shared" si="1"/>
        <v>60</v>
      </c>
    </row>
    <row r="12" spans="2:16" x14ac:dyDescent="0.25">
      <c r="B12" s="32">
        <v>40</v>
      </c>
      <c r="C12" s="15">
        <v>6</v>
      </c>
      <c r="D12" s="15">
        <f t="shared" si="0"/>
        <v>240</v>
      </c>
      <c r="F12" s="32">
        <v>40</v>
      </c>
      <c r="G12" s="15">
        <v>1</v>
      </c>
      <c r="H12" s="15">
        <f t="shared" si="1"/>
        <v>40</v>
      </c>
    </row>
    <row r="13" spans="2:16" x14ac:dyDescent="0.25">
      <c r="B13" s="31">
        <v>60</v>
      </c>
      <c r="C13" s="27">
        <v>3</v>
      </c>
      <c r="D13" s="15">
        <f t="shared" si="0"/>
        <v>180</v>
      </c>
      <c r="F13" s="28" t="s">
        <v>126</v>
      </c>
      <c r="G13" s="28">
        <f>+SUM(G7:G12)</f>
        <v>46</v>
      </c>
      <c r="H13" s="28">
        <f>+SUM(H7:H12)</f>
        <v>485</v>
      </c>
    </row>
    <row r="14" spans="2:16" x14ac:dyDescent="0.25">
      <c r="B14" s="28" t="s">
        <v>126</v>
      </c>
      <c r="C14" s="28">
        <f>+SUM(C7:C13)</f>
        <v>46</v>
      </c>
      <c r="D14" s="28">
        <f>+SUM(D7:D13)</f>
        <v>1075</v>
      </c>
      <c r="F14" s="15" t="s">
        <v>193</v>
      </c>
      <c r="G14" s="15">
        <f>+H13/G13</f>
        <v>10.543478260869565</v>
      </c>
      <c r="K14" s="90"/>
      <c r="L14" s="90"/>
      <c r="N14" s="90"/>
      <c r="O14" s="90"/>
    </row>
    <row r="15" spans="2:16" x14ac:dyDescent="0.25">
      <c r="B15" s="15" t="s">
        <v>192</v>
      </c>
      <c r="C15" s="15">
        <f>+D14/C14</f>
        <v>23.369565217391305</v>
      </c>
    </row>
    <row r="19" spans="1:8" x14ac:dyDescent="0.25">
      <c r="A19" t="s">
        <v>185</v>
      </c>
    </row>
    <row r="20" spans="1:8" ht="29.25" customHeight="1" x14ac:dyDescent="0.25">
      <c r="B20" s="155" t="s">
        <v>188</v>
      </c>
      <c r="C20" s="155"/>
      <c r="D20" s="155"/>
      <c r="F20" s="155" t="s">
        <v>189</v>
      </c>
      <c r="G20" s="155"/>
      <c r="H20" s="155"/>
    </row>
    <row r="21" spans="1:8" ht="28.5" customHeight="1" x14ac:dyDescent="0.25">
      <c r="B21" s="26" t="s">
        <v>190</v>
      </c>
      <c r="C21" s="26" t="s">
        <v>125</v>
      </c>
      <c r="D21" s="67" t="s">
        <v>191</v>
      </c>
      <c r="F21" s="26" t="s">
        <v>190</v>
      </c>
      <c r="G21" s="26" t="s">
        <v>125</v>
      </c>
      <c r="H21" s="67" t="s">
        <v>191</v>
      </c>
    </row>
    <row r="22" spans="1:8" x14ac:dyDescent="0.25">
      <c r="B22" s="29">
        <v>5</v>
      </c>
      <c r="C22" s="15">
        <v>3</v>
      </c>
      <c r="D22" s="15">
        <f>+B22*C22</f>
        <v>15</v>
      </c>
      <c r="F22" s="29">
        <v>5</v>
      </c>
      <c r="G22" s="15">
        <v>26</v>
      </c>
      <c r="H22" s="15">
        <f>+F22*G22</f>
        <v>130</v>
      </c>
    </row>
    <row r="23" spans="1:8" x14ac:dyDescent="0.25">
      <c r="B23" s="29">
        <v>10</v>
      </c>
      <c r="C23" s="15">
        <v>14</v>
      </c>
      <c r="D23" s="15">
        <f t="shared" ref="D23:D30" si="2">+B23*C23</f>
        <v>140</v>
      </c>
      <c r="F23" s="29">
        <v>10</v>
      </c>
      <c r="G23" s="15">
        <v>16</v>
      </c>
      <c r="H23" s="15">
        <f t="shared" ref="H23:H27" si="3">+F23*G23</f>
        <v>160</v>
      </c>
    </row>
    <row r="24" spans="1:8" x14ac:dyDescent="0.25">
      <c r="B24" s="30">
        <v>15</v>
      </c>
      <c r="C24" s="15">
        <v>4</v>
      </c>
      <c r="D24" s="15">
        <f t="shared" si="2"/>
        <v>60</v>
      </c>
      <c r="F24" s="30">
        <v>15</v>
      </c>
      <c r="G24" s="15">
        <v>2</v>
      </c>
      <c r="H24" s="15">
        <f t="shared" si="3"/>
        <v>30</v>
      </c>
    </row>
    <row r="25" spans="1:8" x14ac:dyDescent="0.25">
      <c r="B25" s="30">
        <v>20</v>
      </c>
      <c r="C25" s="15">
        <v>13</v>
      </c>
      <c r="D25" s="15">
        <f t="shared" si="2"/>
        <v>260</v>
      </c>
      <c r="F25" s="30">
        <v>20</v>
      </c>
      <c r="G25" s="15">
        <v>5</v>
      </c>
      <c r="H25" s="15">
        <f t="shared" si="3"/>
        <v>100</v>
      </c>
    </row>
    <row r="26" spans="1:8" x14ac:dyDescent="0.25">
      <c r="B26" s="32">
        <v>30</v>
      </c>
      <c r="C26" s="15">
        <v>8</v>
      </c>
      <c r="D26" s="15">
        <f t="shared" si="2"/>
        <v>240</v>
      </c>
      <c r="F26" s="32">
        <v>30</v>
      </c>
      <c r="G26" s="15">
        <v>2</v>
      </c>
      <c r="H26" s="15">
        <f t="shared" si="3"/>
        <v>60</v>
      </c>
    </row>
    <row r="27" spans="1:8" x14ac:dyDescent="0.25">
      <c r="B27" s="32">
        <v>40</v>
      </c>
      <c r="C27" s="15">
        <v>5</v>
      </c>
      <c r="D27" s="15">
        <f t="shared" si="2"/>
        <v>200</v>
      </c>
      <c r="F27" s="32">
        <v>40</v>
      </c>
      <c r="G27" s="15">
        <v>1</v>
      </c>
      <c r="H27" s="15">
        <f t="shared" si="3"/>
        <v>40</v>
      </c>
    </row>
    <row r="28" spans="1:8" x14ac:dyDescent="0.25">
      <c r="B28" s="32">
        <v>50</v>
      </c>
      <c r="C28" s="15">
        <v>1</v>
      </c>
      <c r="D28" s="15">
        <f t="shared" si="2"/>
        <v>50</v>
      </c>
      <c r="F28" s="28" t="s">
        <v>126</v>
      </c>
      <c r="G28" s="28">
        <f>+SUM(G22:G27)</f>
        <v>52</v>
      </c>
      <c r="H28" s="28">
        <f>+SUM(H22:H27)</f>
        <v>520</v>
      </c>
    </row>
    <row r="29" spans="1:8" x14ac:dyDescent="0.25">
      <c r="B29" s="31">
        <v>60</v>
      </c>
      <c r="C29" s="27">
        <v>3</v>
      </c>
      <c r="D29" s="15">
        <f t="shared" si="2"/>
        <v>180</v>
      </c>
      <c r="F29" s="15" t="s">
        <v>193</v>
      </c>
      <c r="G29" s="69">
        <f>+H28/G28</f>
        <v>10</v>
      </c>
    </row>
    <row r="30" spans="1:8" x14ac:dyDescent="0.25">
      <c r="B30" s="31">
        <v>100</v>
      </c>
      <c r="C30" s="27">
        <v>1</v>
      </c>
      <c r="D30" s="15">
        <f t="shared" si="2"/>
        <v>100</v>
      </c>
    </row>
    <row r="31" spans="1:8" x14ac:dyDescent="0.25">
      <c r="B31" s="33" t="s">
        <v>126</v>
      </c>
      <c r="C31" s="28">
        <f>+SUM(C22:C30)</f>
        <v>52</v>
      </c>
      <c r="D31" s="28">
        <f>+SUM(D22:D30)</f>
        <v>1245</v>
      </c>
    </row>
    <row r="32" spans="1:8" x14ac:dyDescent="0.25">
      <c r="B32" s="15" t="s">
        <v>192</v>
      </c>
      <c r="C32" s="15">
        <f>+D31/C31</f>
        <v>23.942307692307693</v>
      </c>
    </row>
  </sheetData>
  <mergeCells count="8">
    <mergeCell ref="B5:D5"/>
    <mergeCell ref="F5:H5"/>
    <mergeCell ref="B20:D20"/>
    <mergeCell ref="F20:H20"/>
    <mergeCell ref="K6:M6"/>
    <mergeCell ref="N6:P6"/>
    <mergeCell ref="K14:L14"/>
    <mergeCell ref="N14:O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Riesgos Corrupción 2019 agosto</vt:lpstr>
      <vt:lpstr>Estadisticas M y R </vt:lpstr>
      <vt:lpstr>otros datos base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2019-09-24T17:34:39Z</dcterms:modified>
</cp:coreProperties>
</file>