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updateLinks="never"/>
  <mc:AlternateContent xmlns:mc="http://schemas.openxmlformats.org/markup-compatibility/2006">
    <mc:Choice Requires="x15">
      <x15ac:absPath xmlns:x15ac="http://schemas.microsoft.com/office/spreadsheetml/2010/11/ac" url="G:\Mi unidad\pc antiguo\Escritorio pc antiguo\EXTENSIÓN\PLAN 2021\RIESGOS PROYECTOS\"/>
    </mc:Choice>
  </mc:AlternateContent>
  <xr:revisionPtr revIDLastSave="0" documentId="13_ncr:1_{F2CA08B3-4CB3-4AD2-AF92-14EBBEB2BD96}" xr6:coauthVersionLast="47" xr6:coauthVersionMax="47" xr10:uidLastSave="{00000000-0000-0000-0000-000000000000}"/>
  <bookViews>
    <workbookView xWindow="-120" yWindow="-120" windowWidth="20730" windowHeight="11160" xr2:uid="{00000000-000D-0000-FFFF-FFFF00000000}"/>
  </bookViews>
  <sheets>
    <sheet name="Formato " sheetId="1" r:id="rId1"/>
    <sheet name="Parámetros" sheetId="2" r:id="rId2"/>
    <sheet name="Otros -revisar" sheetId="3" r:id="rId3"/>
  </sheets>
  <externalReferences>
    <externalReference r:id="rId4"/>
    <externalReference r:id="rId5"/>
  </externalReferences>
  <definedNames>
    <definedName name="_xlnm._FilterDatabase" localSheetId="0" hidden="1">'Formato '!$A$4:$AC$70</definedName>
    <definedName name="cinco">'[1]Ejem Evaluacion Control'!$W$2:$W$6</definedName>
    <definedName name="dos">'[1]Ejem Evaluacion Control'!$W$2:$W$3</definedName>
    <definedName name="lista">'[1]Ejem Evaluacion Control'!$W$1:$W$3</definedName>
    <definedName name="tres">'[1]Ejem Evaluacion Control'!$W$2:$W$4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3" i="1" l="1" a="1"/>
  <c r="M53" i="1" s="1"/>
  <c r="O53" i="1" a="1"/>
  <c r="O53" i="1" s="1"/>
  <c r="Q53" i="1" a="1"/>
  <c r="Q53" i="1" s="1"/>
  <c r="S53" i="1" a="1"/>
  <c r="S53" i="1" s="1"/>
  <c r="U53" i="1" a="1"/>
  <c r="U53" i="1" s="1"/>
  <c r="W53" i="1" a="1"/>
  <c r="W53" i="1" s="1"/>
  <c r="W52" i="1" a="1"/>
  <c r="W52" i="1" s="1"/>
  <c r="U52" i="1" a="1"/>
  <c r="U52" i="1" s="1"/>
  <c r="S52" i="1" a="1"/>
  <c r="S52" i="1" s="1"/>
  <c r="Q52" i="1" a="1"/>
  <c r="Q52" i="1" s="1"/>
  <c r="O52" i="1" a="1"/>
  <c r="O52" i="1" s="1"/>
  <c r="M52" i="1" a="1"/>
  <c r="M52" i="1" s="1"/>
  <c r="M20" i="1" a="1"/>
  <c r="M20" i="1" s="1"/>
  <c r="O20" i="1" a="1"/>
  <c r="O20" i="1" s="1"/>
  <c r="Q20" i="1" a="1"/>
  <c r="Q20" i="1" s="1"/>
  <c r="S20" i="1" a="1"/>
  <c r="S20" i="1" s="1"/>
  <c r="U20" i="1" a="1"/>
  <c r="U20" i="1" s="1"/>
  <c r="W20" i="1" a="1"/>
  <c r="W20" i="1" s="1"/>
  <c r="M16" i="1" a="1"/>
  <c r="M16" i="1" s="1"/>
  <c r="O16" i="1" a="1"/>
  <c r="O16" i="1" s="1"/>
  <c r="Q16" i="1" a="1"/>
  <c r="Q16" i="1" s="1"/>
  <c r="S16" i="1" a="1"/>
  <c r="S16" i="1" s="1"/>
  <c r="U16" i="1" a="1"/>
  <c r="U16" i="1" s="1"/>
  <c r="W16" i="1" a="1"/>
  <c r="W16" i="1" s="1"/>
  <c r="M63" i="1" a="1"/>
  <c r="M63" i="1" s="1"/>
  <c r="O63" i="1" a="1"/>
  <c r="O63" i="1" s="1"/>
  <c r="Q63" i="1" a="1"/>
  <c r="Q63" i="1" s="1"/>
  <c r="S63" i="1" a="1"/>
  <c r="S63" i="1" s="1"/>
  <c r="U63" i="1" a="1"/>
  <c r="U63" i="1" s="1"/>
  <c r="W63" i="1" a="1"/>
  <c r="W63" i="1" s="1"/>
  <c r="M62" i="1" a="1"/>
  <c r="M62" i="1" s="1"/>
  <c r="O62" i="1" a="1"/>
  <c r="O62" i="1" s="1"/>
  <c r="Q62" i="1" a="1"/>
  <c r="Q62" i="1" s="1"/>
  <c r="S62" i="1" a="1"/>
  <c r="S62" i="1" s="1"/>
  <c r="U62" i="1" a="1"/>
  <c r="U62" i="1" s="1"/>
  <c r="W62" i="1" a="1"/>
  <c r="W62" i="1" s="1"/>
  <c r="M61" i="1" a="1"/>
  <c r="M61" i="1" s="1"/>
  <c r="O61" i="1" a="1"/>
  <c r="O61" i="1" s="1"/>
  <c r="Q61" i="1" a="1"/>
  <c r="Q61" i="1" s="1"/>
  <c r="S61" i="1" a="1"/>
  <c r="S61" i="1" s="1"/>
  <c r="U61" i="1" a="1"/>
  <c r="U61" i="1" s="1"/>
  <c r="W61" i="1" a="1"/>
  <c r="W61" i="1" s="1"/>
  <c r="M60" i="1" a="1"/>
  <c r="M60" i="1" s="1"/>
  <c r="O60" i="1" a="1"/>
  <c r="O60" i="1" s="1"/>
  <c r="Q60" i="1" a="1"/>
  <c r="Q60" i="1" s="1"/>
  <c r="S60" i="1" a="1"/>
  <c r="S60" i="1" s="1"/>
  <c r="U60" i="1" a="1"/>
  <c r="U60" i="1" s="1"/>
  <c r="W60" i="1" a="1"/>
  <c r="W60" i="1" s="1"/>
  <c r="W14" i="1" a="1"/>
  <c r="W14" i="1" s="1"/>
  <c r="U14" i="1" a="1"/>
  <c r="U14" i="1" s="1"/>
  <c r="S14" i="1" a="1"/>
  <c r="S14" i="1" s="1"/>
  <c r="Q14" i="1" a="1"/>
  <c r="Q14" i="1" s="1"/>
  <c r="O14" i="1" a="1"/>
  <c r="O14" i="1" s="1"/>
  <c r="M14" i="1" a="1"/>
  <c r="M14" i="1" s="1"/>
  <c r="W67" i="1" a="1"/>
  <c r="W67" i="1" s="1"/>
  <c r="U67" i="1" a="1"/>
  <c r="U67" i="1" s="1"/>
  <c r="S67" i="1" a="1"/>
  <c r="S67" i="1" s="1"/>
  <c r="Q67" i="1" a="1"/>
  <c r="Q67" i="1" s="1"/>
  <c r="O67" i="1" a="1"/>
  <c r="O67" i="1" s="1"/>
  <c r="M67" i="1" a="1"/>
  <c r="M67" i="1" s="1"/>
  <c r="W68" i="1" a="1"/>
  <c r="W68" i="1" s="1"/>
  <c r="U68" i="1" a="1"/>
  <c r="U68" i="1" s="1"/>
  <c r="S68" i="1" a="1"/>
  <c r="S68" i="1" s="1"/>
  <c r="Q68" i="1" a="1"/>
  <c r="Q68" i="1" s="1"/>
  <c r="O68" i="1" a="1"/>
  <c r="O68" i="1" s="1"/>
  <c r="M68" i="1" a="1"/>
  <c r="M68" i="1" s="1"/>
  <c r="W70" i="1" a="1"/>
  <c r="W70" i="1" s="1"/>
  <c r="U70" i="1" a="1"/>
  <c r="U70" i="1" s="1"/>
  <c r="S70" i="1" a="1"/>
  <c r="S70" i="1" s="1"/>
  <c r="Q70" i="1" a="1"/>
  <c r="Q70" i="1" s="1"/>
  <c r="O70" i="1" a="1"/>
  <c r="O70" i="1" s="1"/>
  <c r="M70" i="1" a="1"/>
  <c r="M70" i="1" s="1"/>
  <c r="M65" i="1" a="1"/>
  <c r="M65" i="1" s="1"/>
  <c r="O65" i="1" a="1"/>
  <c r="O65" i="1" s="1"/>
  <c r="Q65" i="1" a="1"/>
  <c r="Q65" i="1" s="1"/>
  <c r="S65" i="1" a="1"/>
  <c r="S65" i="1" s="1"/>
  <c r="U65" i="1" a="1"/>
  <c r="U65" i="1" s="1"/>
  <c r="W65" i="1" a="1"/>
  <c r="W65" i="1" s="1"/>
  <c r="W66" i="1" a="1"/>
  <c r="W66" i="1" s="1"/>
  <c r="U66" i="1" a="1"/>
  <c r="U66" i="1" s="1"/>
  <c r="S66" i="1" a="1"/>
  <c r="S66" i="1" s="1"/>
  <c r="Q66" i="1" a="1"/>
  <c r="Q66" i="1" s="1"/>
  <c r="O66" i="1" a="1"/>
  <c r="O66" i="1" s="1"/>
  <c r="M66" i="1" a="1"/>
  <c r="M66" i="1" s="1"/>
  <c r="X53" i="1" l="1"/>
  <c r="Y53" i="1" s="1"/>
  <c r="Z53" i="1" s="1"/>
  <c r="X52" i="1"/>
  <c r="Y52" i="1" s="1"/>
  <c r="Z52" i="1" s="1"/>
  <c r="X20" i="1"/>
  <c r="Y20" i="1" s="1"/>
  <c r="Z20" i="1" s="1"/>
  <c r="X16" i="1"/>
  <c r="Y16" i="1" s="1"/>
  <c r="Z16" i="1" s="1"/>
  <c r="X63" i="1"/>
  <c r="Y63" i="1" s="1"/>
  <c r="Z63" i="1" s="1"/>
  <c r="X62" i="1"/>
  <c r="Y62" i="1" s="1"/>
  <c r="Z62" i="1" s="1"/>
  <c r="X61" i="1"/>
  <c r="Y61" i="1" s="1"/>
  <c r="Z61" i="1" s="1"/>
  <c r="X60" i="1"/>
  <c r="Y60" i="1" s="1"/>
  <c r="Z60" i="1" s="1"/>
  <c r="X14" i="1"/>
  <c r="Y14" i="1" s="1"/>
  <c r="Z14" i="1" s="1"/>
  <c r="X67" i="1"/>
  <c r="Y67" i="1" s="1"/>
  <c r="Z67" i="1" s="1"/>
  <c r="X68" i="1"/>
  <c r="Y68" i="1" s="1"/>
  <c r="Z68" i="1" s="1"/>
  <c r="X70" i="1"/>
  <c r="Y70" i="1" s="1"/>
  <c r="Z70" i="1" s="1"/>
  <c r="X65" i="1"/>
  <c r="Y65" i="1" s="1"/>
  <c r="Z65" i="1" s="1"/>
  <c r="X66" i="1"/>
  <c r="Y66" i="1" s="1"/>
  <c r="Z66" i="1" s="1"/>
  <c r="S58" i="1" l="1" a="1"/>
  <c r="S58" i="1" s="1"/>
  <c r="Q58" i="1" a="1"/>
  <c r="Q58" i="1" s="1"/>
  <c r="O58" i="1" a="1"/>
  <c r="O58" i="1" s="1"/>
  <c r="M58" i="1" a="1"/>
  <c r="M58" i="1" s="1"/>
  <c r="W57" i="1" a="1"/>
  <c r="W57" i="1" s="1"/>
  <c r="U57" i="1" a="1"/>
  <c r="U57" i="1" s="1"/>
  <c r="S57" i="1" a="1"/>
  <c r="S57" i="1" s="1"/>
  <c r="Q57" i="1" a="1"/>
  <c r="Q57" i="1" s="1"/>
  <c r="O57" i="1" a="1"/>
  <c r="O57" i="1" s="1"/>
  <c r="M57" i="1" a="1"/>
  <c r="M57" i="1" s="1"/>
  <c r="W56" i="1" a="1"/>
  <c r="W56" i="1" s="1"/>
  <c r="U56" i="1" a="1"/>
  <c r="U56" i="1" s="1"/>
  <c r="S56" i="1" a="1"/>
  <c r="S56" i="1" s="1"/>
  <c r="Q56" i="1" a="1"/>
  <c r="Q56" i="1" s="1"/>
  <c r="O56" i="1" a="1"/>
  <c r="O56" i="1" s="1"/>
  <c r="M56" i="1" a="1"/>
  <c r="M56" i="1" s="1"/>
  <c r="W55" i="1" a="1"/>
  <c r="W55" i="1" s="1"/>
  <c r="U55" i="1" a="1"/>
  <c r="U55" i="1" s="1"/>
  <c r="S55" i="1" a="1"/>
  <c r="S55" i="1" s="1"/>
  <c r="Q55" i="1" a="1"/>
  <c r="Q55" i="1" s="1"/>
  <c r="O55" i="1" a="1"/>
  <c r="O55" i="1" s="1"/>
  <c r="M55" i="1" a="1"/>
  <c r="M55" i="1" s="1"/>
  <c r="W50" i="1" a="1"/>
  <c r="W50" i="1" s="1"/>
  <c r="U50" i="1" a="1"/>
  <c r="U50" i="1" s="1"/>
  <c r="S50" i="1" a="1"/>
  <c r="S50" i="1" s="1"/>
  <c r="Q50" i="1" a="1"/>
  <c r="Q50" i="1" s="1"/>
  <c r="O50" i="1" a="1"/>
  <c r="O50" i="1" s="1"/>
  <c r="M50" i="1" a="1"/>
  <c r="M50" i="1" s="1"/>
  <c r="W49" i="1" a="1"/>
  <c r="W49" i="1" s="1"/>
  <c r="U49" i="1" a="1"/>
  <c r="U49" i="1" s="1"/>
  <c r="S49" i="1" a="1"/>
  <c r="S49" i="1" s="1"/>
  <c r="Q49" i="1" a="1"/>
  <c r="Q49" i="1" s="1"/>
  <c r="O49" i="1" a="1"/>
  <c r="O49" i="1" s="1"/>
  <c r="M49" i="1" a="1"/>
  <c r="M49" i="1" s="1"/>
  <c r="S42" i="1" a="1"/>
  <c r="S42" i="1" s="1"/>
  <c r="W41" i="1" a="1"/>
  <c r="W41" i="1" s="1"/>
  <c r="U41" i="1" a="1"/>
  <c r="U41" i="1" s="1"/>
  <c r="S41" i="1" a="1"/>
  <c r="S41" i="1" s="1"/>
  <c r="Q41" i="1" a="1"/>
  <c r="Q41" i="1" s="1"/>
  <c r="O41" i="1" a="1"/>
  <c r="O41" i="1" s="1"/>
  <c r="M41" i="1" a="1"/>
  <c r="M41" i="1" s="1"/>
  <c r="W35" i="1" a="1"/>
  <c r="W35" i="1" s="1"/>
  <c r="U35" i="1" a="1"/>
  <c r="U35" i="1" s="1"/>
  <c r="S35" i="1" a="1"/>
  <c r="S35" i="1" s="1"/>
  <c r="Q35" i="1" a="1"/>
  <c r="Q35" i="1" s="1"/>
  <c r="O35" i="1" a="1"/>
  <c r="O35" i="1" s="1"/>
  <c r="M35" i="1" a="1"/>
  <c r="M35" i="1" s="1"/>
  <c r="W34" i="1" a="1"/>
  <c r="W34" i="1" s="1"/>
  <c r="U34" i="1" a="1"/>
  <c r="U34" i="1" s="1"/>
  <c r="S34" i="1" a="1"/>
  <c r="S34" i="1" s="1"/>
  <c r="Q34" i="1" a="1"/>
  <c r="Q34" i="1" s="1"/>
  <c r="O34" i="1" a="1"/>
  <c r="O34" i="1" s="1"/>
  <c r="M34" i="1" a="1"/>
  <c r="M34" i="1" s="1"/>
  <c r="W32" i="1" a="1"/>
  <c r="W32" i="1" s="1"/>
  <c r="U32" i="1" a="1"/>
  <c r="U32" i="1" s="1"/>
  <c r="S32" i="1" a="1"/>
  <c r="S32" i="1" s="1"/>
  <c r="Q32" i="1" a="1"/>
  <c r="Q32" i="1" s="1"/>
  <c r="O32" i="1" a="1"/>
  <c r="O32" i="1" s="1"/>
  <c r="M32" i="1" a="1"/>
  <c r="M32" i="1" s="1"/>
  <c r="W30" i="1" a="1"/>
  <c r="W30" i="1" s="1"/>
  <c r="U30" i="1" a="1"/>
  <c r="U30" i="1" s="1"/>
  <c r="S30" i="1" a="1"/>
  <c r="S30" i="1" s="1"/>
  <c r="Q30" i="1" a="1"/>
  <c r="Q30" i="1" s="1"/>
  <c r="O30" i="1" a="1"/>
  <c r="O30" i="1" s="1"/>
  <c r="M30" i="1" a="1"/>
  <c r="M30" i="1" s="1"/>
  <c r="W29" i="1" a="1"/>
  <c r="W29" i="1" s="1"/>
  <c r="U29" i="1" a="1"/>
  <c r="U29" i="1" s="1"/>
  <c r="S29" i="1" a="1"/>
  <c r="S29" i="1" s="1"/>
  <c r="Q29" i="1" a="1"/>
  <c r="Q29" i="1" s="1"/>
  <c r="O29" i="1" a="1"/>
  <c r="O29" i="1" s="1"/>
  <c r="M29" i="1" a="1"/>
  <c r="M29" i="1" s="1"/>
  <c r="W28" i="1" a="1"/>
  <c r="W28" i="1" s="1"/>
  <c r="U28" i="1" a="1"/>
  <c r="U28" i="1" s="1"/>
  <c r="S28" i="1" a="1"/>
  <c r="S28" i="1" s="1"/>
  <c r="Q28" i="1" a="1"/>
  <c r="Q28" i="1" s="1"/>
  <c r="O28" i="1" a="1"/>
  <c r="O28" i="1" s="1"/>
  <c r="M28" i="1" a="1"/>
  <c r="M28" i="1" s="1"/>
  <c r="W26" i="1" a="1"/>
  <c r="W26" i="1" s="1"/>
  <c r="U26" i="1" a="1"/>
  <c r="U26" i="1" s="1"/>
  <c r="S26" i="1" a="1"/>
  <c r="S26" i="1" s="1"/>
  <c r="Q26" i="1" a="1"/>
  <c r="Q26" i="1" s="1"/>
  <c r="O26" i="1" a="1"/>
  <c r="O26" i="1" s="1"/>
  <c r="M26" i="1" a="1"/>
  <c r="M26" i="1" s="1"/>
  <c r="W24" i="1" a="1"/>
  <c r="W24" i="1" s="1"/>
  <c r="U24" i="1" a="1"/>
  <c r="U24" i="1" s="1"/>
  <c r="S24" i="1" a="1"/>
  <c r="S24" i="1" s="1"/>
  <c r="Q24" i="1" a="1"/>
  <c r="Q24" i="1" s="1"/>
  <c r="O24" i="1" a="1"/>
  <c r="O24" i="1" s="1"/>
  <c r="M24" i="1" a="1"/>
  <c r="M24" i="1" s="1"/>
  <c r="W23" i="1" a="1"/>
  <c r="W23" i="1" s="1"/>
  <c r="U23" i="1" a="1"/>
  <c r="U23" i="1" s="1"/>
  <c r="S23" i="1" a="1"/>
  <c r="S23" i="1" s="1"/>
  <c r="Q23" i="1" a="1"/>
  <c r="Q23" i="1" s="1"/>
  <c r="O23" i="1" a="1"/>
  <c r="O23" i="1" s="1"/>
  <c r="M23" i="1" a="1"/>
  <c r="M23" i="1" s="1"/>
  <c r="W21" i="1" a="1"/>
  <c r="W21" i="1" s="1"/>
  <c r="U21" i="1" a="1"/>
  <c r="U21" i="1" s="1"/>
  <c r="S21" i="1" a="1"/>
  <c r="S21" i="1" s="1"/>
  <c r="Q21" i="1" a="1"/>
  <c r="Q21" i="1" s="1"/>
  <c r="O21" i="1" a="1"/>
  <c r="O21" i="1" s="1"/>
  <c r="M21" i="1" a="1"/>
  <c r="M21" i="1" s="1"/>
  <c r="M19" i="1" a="1"/>
  <c r="M19" i="1" s="1"/>
  <c r="O19" i="1" a="1"/>
  <c r="O19" i="1" s="1"/>
  <c r="Q19" i="1" a="1"/>
  <c r="Q19" i="1" s="1"/>
  <c r="S19" i="1" a="1"/>
  <c r="S19" i="1" s="1"/>
  <c r="U19" i="1" a="1"/>
  <c r="U19" i="1" s="1"/>
  <c r="W19" i="1" a="1"/>
  <c r="W19" i="1" s="1"/>
  <c r="W18" i="1" a="1"/>
  <c r="W18" i="1" s="1"/>
  <c r="U18" i="1" a="1"/>
  <c r="U18" i="1" s="1"/>
  <c r="S18" i="1" a="1"/>
  <c r="S18" i="1" s="1"/>
  <c r="Q18" i="1" a="1"/>
  <c r="Q18" i="1" s="1"/>
  <c r="O18" i="1" a="1"/>
  <c r="O18" i="1" s="1"/>
  <c r="M18" i="1" a="1"/>
  <c r="M18" i="1" s="1"/>
  <c r="W15" i="1" a="1"/>
  <c r="W15" i="1" s="1"/>
  <c r="U15" i="1" a="1"/>
  <c r="U15" i="1" s="1"/>
  <c r="S15" i="1" a="1"/>
  <c r="S15" i="1" s="1"/>
  <c r="Q15" i="1" a="1"/>
  <c r="Q15" i="1" s="1"/>
  <c r="O15" i="1" a="1"/>
  <c r="O15" i="1" s="1"/>
  <c r="M15" i="1" a="1"/>
  <c r="M15" i="1" s="1"/>
  <c r="W12" i="1" a="1"/>
  <c r="W12" i="1" s="1"/>
  <c r="U12" i="1" a="1"/>
  <c r="U12" i="1" s="1"/>
  <c r="S12" i="1" a="1"/>
  <c r="S12" i="1" s="1"/>
  <c r="Q12" i="1" a="1"/>
  <c r="Q12" i="1" s="1"/>
  <c r="O12" i="1" a="1"/>
  <c r="O12" i="1" s="1"/>
  <c r="M12" i="1" a="1"/>
  <c r="M12" i="1" s="1"/>
  <c r="W11" i="1" a="1"/>
  <c r="W11" i="1" s="1"/>
  <c r="U11" i="1" a="1"/>
  <c r="U11" i="1" s="1"/>
  <c r="S11" i="1" a="1"/>
  <c r="S11" i="1" s="1"/>
  <c r="Q11" i="1" a="1"/>
  <c r="Q11" i="1" s="1"/>
  <c r="O11" i="1" a="1"/>
  <c r="O11" i="1" s="1"/>
  <c r="M11" i="1" a="1"/>
  <c r="M11" i="1" s="1"/>
  <c r="U10" i="1" a="1"/>
  <c r="U10" i="1" s="1"/>
  <c r="W9" i="1" a="1"/>
  <c r="W9" i="1" s="1"/>
  <c r="U9" i="1" a="1"/>
  <c r="U9" i="1" s="1"/>
  <c r="S9" i="1" a="1"/>
  <c r="S9" i="1" s="1"/>
  <c r="Q9" i="1" a="1"/>
  <c r="Q9" i="1" s="1"/>
  <c r="O9" i="1" a="1"/>
  <c r="O9" i="1" s="1"/>
  <c r="M9" i="1" a="1"/>
  <c r="M9" i="1" s="1"/>
  <c r="U7" i="1" a="1"/>
  <c r="U7" i="1" s="1"/>
  <c r="S7" i="1" a="1"/>
  <c r="S7" i="1" s="1"/>
  <c r="Q7" i="1" a="1"/>
  <c r="Q7" i="1" s="1"/>
  <c r="O7" i="1" a="1"/>
  <c r="O7" i="1" s="1"/>
  <c r="M7" i="1" a="1"/>
  <c r="M7" i="1" s="1"/>
  <c r="W5" i="1" a="1"/>
  <c r="W5" i="1" s="1"/>
  <c r="W6" i="1" a="1"/>
  <c r="W6" i="1" s="1"/>
  <c r="W7" i="1" a="1"/>
  <c r="W7" i="1" s="1"/>
  <c r="U6" i="1" a="1"/>
  <c r="U6" i="1" s="1"/>
  <c r="S6" i="1" a="1"/>
  <c r="S6" i="1" s="1"/>
  <c r="Q6" i="1" a="1"/>
  <c r="Q6" i="1" s="1"/>
  <c r="O6" i="1" a="1"/>
  <c r="O6" i="1" s="1"/>
  <c r="M6" i="1" a="1"/>
  <c r="M6" i="1" s="1"/>
  <c r="M42" i="1" a="1"/>
  <c r="M42" i="1" s="1"/>
  <c r="M27" i="1" a="1"/>
  <c r="M27" i="1" s="1"/>
  <c r="X50" i="1" l="1"/>
  <c r="Y50" i="1" s="1"/>
  <c r="Z50" i="1" s="1"/>
  <c r="X57" i="1"/>
  <c r="Y57" i="1" s="1"/>
  <c r="Z57" i="1" s="1"/>
  <c r="X56" i="1"/>
  <c r="Y56" i="1" s="1"/>
  <c r="Z56" i="1" s="1"/>
  <c r="X55" i="1"/>
  <c r="Y55" i="1" s="1"/>
  <c r="Z55" i="1" s="1"/>
  <c r="X49" i="1"/>
  <c r="Y49" i="1" s="1"/>
  <c r="Z49" i="1" s="1"/>
  <c r="X41" i="1"/>
  <c r="Y41" i="1" s="1"/>
  <c r="Z41" i="1" s="1"/>
  <c r="X26" i="1"/>
  <c r="Y26" i="1" s="1"/>
  <c r="Z26" i="1" s="1"/>
  <c r="X32" i="1"/>
  <c r="Y32" i="1" s="1"/>
  <c r="Z32" i="1" s="1"/>
  <c r="X30" i="1"/>
  <c r="Y30" i="1" s="1"/>
  <c r="Z30" i="1" s="1"/>
  <c r="X24" i="1"/>
  <c r="Y24" i="1" s="1"/>
  <c r="Z24" i="1" s="1"/>
  <c r="X28" i="1"/>
  <c r="Y28" i="1" s="1"/>
  <c r="Z28" i="1" s="1"/>
  <c r="X23" i="1"/>
  <c r="Y23" i="1" s="1"/>
  <c r="Z23" i="1" s="1"/>
  <c r="X29" i="1"/>
  <c r="Y29" i="1" s="1"/>
  <c r="Z29" i="1" s="1"/>
  <c r="X19" i="1"/>
  <c r="Y19" i="1" s="1"/>
  <c r="Z19" i="1" s="1"/>
  <c r="X34" i="1"/>
  <c r="Y34" i="1" s="1"/>
  <c r="Z34" i="1" s="1"/>
  <c r="X35" i="1"/>
  <c r="Y35" i="1" s="1"/>
  <c r="Z35" i="1" s="1"/>
  <c r="X11" i="1"/>
  <c r="Y11" i="1" s="1"/>
  <c r="Z11" i="1" s="1"/>
  <c r="X18" i="1"/>
  <c r="Y18" i="1" s="1"/>
  <c r="Z18" i="1" s="1"/>
  <c r="X9" i="1"/>
  <c r="Y9" i="1" s="1"/>
  <c r="Z9" i="1" s="1"/>
  <c r="X15" i="1"/>
  <c r="Y15" i="1" s="1"/>
  <c r="Z15" i="1" s="1"/>
  <c r="X12" i="1"/>
  <c r="Y12" i="1" s="1"/>
  <c r="Z12" i="1" s="1"/>
  <c r="X7" i="1"/>
  <c r="Y7" i="1" s="1"/>
  <c r="Z7" i="1" s="1"/>
  <c r="X6" i="1"/>
  <c r="Y6" i="1" s="1"/>
  <c r="Z6" i="1" s="1"/>
  <c r="M25" i="1" a="1"/>
  <c r="M25" i="1" s="1"/>
  <c r="W59" i="1" a="1"/>
  <c r="W59" i="1" s="1"/>
  <c r="U59" i="1" a="1"/>
  <c r="U59" i="1" s="1"/>
  <c r="S59" i="1" a="1"/>
  <c r="S59" i="1" s="1"/>
  <c r="Q59" i="1" a="1"/>
  <c r="Q59" i="1" s="1"/>
  <c r="O59" i="1" a="1"/>
  <c r="O59" i="1" s="1"/>
  <c r="W58" i="1" a="1"/>
  <c r="W58" i="1" s="1"/>
  <c r="U58" i="1" a="1"/>
  <c r="U58" i="1" s="1"/>
  <c r="W54" i="1" a="1"/>
  <c r="W54" i="1" s="1"/>
  <c r="U54" i="1" a="1"/>
  <c r="U54" i="1" s="1"/>
  <c r="S54" i="1" a="1"/>
  <c r="S54" i="1" s="1"/>
  <c r="Q54" i="1" a="1"/>
  <c r="Q54" i="1" s="1"/>
  <c r="O54" i="1" a="1"/>
  <c r="O54" i="1" s="1"/>
  <c r="W51" i="1" a="1"/>
  <c r="W51" i="1" s="1"/>
  <c r="U51" i="1" a="1"/>
  <c r="U51" i="1" s="1"/>
  <c r="S51" i="1" a="1"/>
  <c r="S51" i="1" s="1"/>
  <c r="Q51" i="1" a="1"/>
  <c r="Q51" i="1" s="1"/>
  <c r="O51" i="1" a="1"/>
  <c r="O51" i="1" s="1"/>
  <c r="W48" i="1" a="1"/>
  <c r="W48" i="1" s="1"/>
  <c r="U48" i="1" a="1"/>
  <c r="U48" i="1" s="1"/>
  <c r="S48" i="1" a="1"/>
  <c r="S48" i="1" s="1"/>
  <c r="Q48" i="1" a="1"/>
  <c r="Q48" i="1" s="1"/>
  <c r="O48" i="1" a="1"/>
  <c r="O48" i="1" s="1"/>
  <c r="W47" i="1" a="1"/>
  <c r="W47" i="1" s="1"/>
  <c r="U47" i="1" a="1"/>
  <c r="U47" i="1" s="1"/>
  <c r="S47" i="1" a="1"/>
  <c r="S47" i="1" s="1"/>
  <c r="Q47" i="1" a="1"/>
  <c r="Q47" i="1" s="1"/>
  <c r="O47" i="1" a="1"/>
  <c r="O47" i="1" s="1"/>
  <c r="W46" i="1" a="1"/>
  <c r="W46" i="1" s="1"/>
  <c r="U46" i="1" a="1"/>
  <c r="U46" i="1" s="1"/>
  <c r="S46" i="1" a="1"/>
  <c r="S46" i="1" s="1"/>
  <c r="Q46" i="1" a="1"/>
  <c r="Q46" i="1" s="1"/>
  <c r="O46" i="1" a="1"/>
  <c r="O46" i="1" s="1"/>
  <c r="W45" i="1" a="1"/>
  <c r="W45" i="1" s="1"/>
  <c r="U45" i="1" a="1"/>
  <c r="U45" i="1" s="1"/>
  <c r="S45" i="1" a="1"/>
  <c r="S45" i="1" s="1"/>
  <c r="Q45" i="1" a="1"/>
  <c r="Q45" i="1" s="1"/>
  <c r="O45" i="1" a="1"/>
  <c r="O45" i="1" s="1"/>
  <c r="W44" i="1" a="1"/>
  <c r="W44" i="1" s="1"/>
  <c r="U44" i="1" a="1"/>
  <c r="U44" i="1" s="1"/>
  <c r="S44" i="1" a="1"/>
  <c r="S44" i="1" s="1"/>
  <c r="Q44" i="1" a="1"/>
  <c r="Q44" i="1" s="1"/>
  <c r="O44" i="1" a="1"/>
  <c r="O44" i="1" s="1"/>
  <c r="W43" i="1" a="1"/>
  <c r="W43" i="1" s="1"/>
  <c r="U43" i="1" a="1"/>
  <c r="U43" i="1" s="1"/>
  <c r="S43" i="1" a="1"/>
  <c r="S43" i="1" s="1"/>
  <c r="Q43" i="1" a="1"/>
  <c r="Q43" i="1" s="1"/>
  <c r="O43" i="1" a="1"/>
  <c r="O43" i="1" s="1"/>
  <c r="W42" i="1" a="1"/>
  <c r="W42" i="1" s="1"/>
  <c r="U42" i="1" a="1"/>
  <c r="U42" i="1" s="1"/>
  <c r="Q42" i="1" a="1"/>
  <c r="Q42" i="1" s="1"/>
  <c r="O42" i="1" a="1"/>
  <c r="O42" i="1" s="1"/>
  <c r="W40" i="1" a="1"/>
  <c r="W40" i="1" s="1"/>
  <c r="U40" i="1" a="1"/>
  <c r="U40" i="1" s="1"/>
  <c r="S40" i="1" a="1"/>
  <c r="S40" i="1" s="1"/>
  <c r="Q40" i="1" a="1"/>
  <c r="Q40" i="1" s="1"/>
  <c r="O40" i="1" a="1"/>
  <c r="O40" i="1" s="1"/>
  <c r="W39" i="1" a="1"/>
  <c r="W39" i="1" s="1"/>
  <c r="U39" i="1" a="1"/>
  <c r="U39" i="1" s="1"/>
  <c r="S39" i="1" a="1"/>
  <c r="S39" i="1" s="1"/>
  <c r="Q39" i="1" a="1"/>
  <c r="Q39" i="1" s="1"/>
  <c r="O39" i="1" a="1"/>
  <c r="O39" i="1" s="1"/>
  <c r="W38" i="1" a="1"/>
  <c r="W38" i="1" s="1"/>
  <c r="U38" i="1" a="1"/>
  <c r="U38" i="1" s="1"/>
  <c r="S38" i="1" a="1"/>
  <c r="S38" i="1" s="1"/>
  <c r="Q38" i="1" a="1"/>
  <c r="Q38" i="1" s="1"/>
  <c r="O38" i="1" a="1"/>
  <c r="O38" i="1" s="1"/>
  <c r="W37" i="1" a="1"/>
  <c r="W37" i="1" s="1"/>
  <c r="U37" i="1" a="1"/>
  <c r="U37" i="1" s="1"/>
  <c r="S37" i="1" a="1"/>
  <c r="S37" i="1" s="1"/>
  <c r="Q37" i="1" a="1"/>
  <c r="Q37" i="1" s="1"/>
  <c r="O37" i="1" a="1"/>
  <c r="O37" i="1" s="1"/>
  <c r="W36" i="1" a="1"/>
  <c r="W36" i="1" s="1"/>
  <c r="U36" i="1" a="1"/>
  <c r="U36" i="1" s="1"/>
  <c r="S36" i="1" a="1"/>
  <c r="S36" i="1" s="1"/>
  <c r="Q36" i="1" a="1"/>
  <c r="Q36" i="1" s="1"/>
  <c r="O36" i="1" a="1"/>
  <c r="O36" i="1" s="1"/>
  <c r="W33" i="1" a="1"/>
  <c r="W33" i="1" s="1"/>
  <c r="U33" i="1" a="1"/>
  <c r="U33" i="1" s="1"/>
  <c r="S33" i="1" a="1"/>
  <c r="S33" i="1" s="1"/>
  <c r="Q33" i="1" a="1"/>
  <c r="Q33" i="1" s="1"/>
  <c r="O33" i="1" a="1"/>
  <c r="O33" i="1" s="1"/>
  <c r="W31" i="1" a="1"/>
  <c r="W31" i="1" s="1"/>
  <c r="U31" i="1" a="1"/>
  <c r="U31" i="1" s="1"/>
  <c r="S31" i="1" a="1"/>
  <c r="S31" i="1" s="1"/>
  <c r="Q31" i="1" a="1"/>
  <c r="Q31" i="1" s="1"/>
  <c r="O31" i="1" a="1"/>
  <c r="O31" i="1" s="1"/>
  <c r="W27" i="1" a="1"/>
  <c r="W27" i="1" s="1"/>
  <c r="U27" i="1" a="1"/>
  <c r="U27" i="1" s="1"/>
  <c r="S27" i="1" a="1"/>
  <c r="S27" i="1" s="1"/>
  <c r="Q27" i="1" a="1"/>
  <c r="Q27" i="1" s="1"/>
  <c r="O27" i="1" a="1"/>
  <c r="O27" i="1" s="1"/>
  <c r="W25" i="1" a="1"/>
  <c r="W25" i="1" s="1"/>
  <c r="U25" i="1" a="1"/>
  <c r="U25" i="1" s="1"/>
  <c r="S25" i="1" a="1"/>
  <c r="S25" i="1" s="1"/>
  <c r="Q25" i="1" a="1"/>
  <c r="Q25" i="1" s="1"/>
  <c r="O25" i="1" a="1"/>
  <c r="O25" i="1" s="1"/>
  <c r="W22" i="1" a="1"/>
  <c r="W22" i="1" s="1"/>
  <c r="U22" i="1" a="1"/>
  <c r="U22" i="1" s="1"/>
  <c r="S22" i="1" a="1"/>
  <c r="S22" i="1" s="1"/>
  <c r="Q22" i="1" a="1"/>
  <c r="Q22" i="1" s="1"/>
  <c r="O22" i="1" a="1"/>
  <c r="O22" i="1" s="1"/>
  <c r="M59" i="1" a="1"/>
  <c r="M59" i="1" s="1"/>
  <c r="M54" i="1" a="1"/>
  <c r="M54" i="1" s="1"/>
  <c r="M51" i="1" a="1"/>
  <c r="M51" i="1" s="1"/>
  <c r="M48" i="1" a="1"/>
  <c r="M48" i="1" s="1"/>
  <c r="M47" i="1" a="1"/>
  <c r="M47" i="1" s="1"/>
  <c r="M46" i="1" a="1"/>
  <c r="M46" i="1" s="1"/>
  <c r="M45" i="1" a="1"/>
  <c r="M45" i="1" s="1"/>
  <c r="M44" i="1" a="1"/>
  <c r="M44" i="1" s="1"/>
  <c r="M43" i="1" a="1"/>
  <c r="M43" i="1" s="1"/>
  <c r="M40" i="1" a="1"/>
  <c r="M40" i="1" s="1"/>
  <c r="M39" i="1" a="1"/>
  <c r="M39" i="1" s="1"/>
  <c r="M38" i="1" a="1"/>
  <c r="M38" i="1" s="1"/>
  <c r="M37" i="1" a="1"/>
  <c r="M37" i="1" s="1"/>
  <c r="M36" i="1" a="1"/>
  <c r="M36" i="1" s="1"/>
  <c r="M33" i="1" a="1"/>
  <c r="M33" i="1" s="1"/>
  <c r="M31" i="1" a="1"/>
  <c r="M31" i="1" s="1"/>
  <c r="M22" i="1" a="1"/>
  <c r="M22" i="1" s="1"/>
  <c r="AK3" i="3" a="1"/>
  <c r="AK3" i="3" s="1"/>
  <c r="AI3" i="3" a="1"/>
  <c r="AI3" i="3" s="1"/>
  <c r="AG3" i="3" a="1"/>
  <c r="AG3" i="3" s="1"/>
  <c r="AE3" i="3" a="1"/>
  <c r="AE3" i="3" s="1"/>
  <c r="AC3" i="3" a="1"/>
  <c r="AC3" i="3" s="1"/>
  <c r="AL3" i="3" s="1"/>
  <c r="AM3" i="3" s="1"/>
  <c r="AN3" i="3" s="1"/>
  <c r="W3" i="3"/>
  <c r="W3" i="3" a="1"/>
  <c r="U3" i="3"/>
  <c r="U3" i="3" a="1"/>
  <c r="S3" i="3" a="1"/>
  <c r="S3" i="3" s="1"/>
  <c r="Q3" i="3" a="1"/>
  <c r="Q3" i="3" s="1"/>
  <c r="O3" i="3" a="1"/>
  <c r="O3" i="3" s="1"/>
  <c r="M3" i="3" a="1"/>
  <c r="M3" i="3" s="1"/>
  <c r="S8" i="1" a="1"/>
  <c r="S8" i="1" s="1"/>
  <c r="S10" i="1" a="1"/>
  <c r="S10" i="1" s="1"/>
  <c r="S13" i="1" a="1"/>
  <c r="S13" i="1" s="1"/>
  <c r="S17" i="1" a="1"/>
  <c r="S17" i="1" s="1"/>
  <c r="S5" i="1" a="1"/>
  <c r="S5" i="1" s="1"/>
  <c r="X3" i="3" l="1"/>
  <c r="Y3" i="3" s="1"/>
  <c r="X39" i="1"/>
  <c r="Y39" i="1" s="1"/>
  <c r="Z39" i="1" s="1"/>
  <c r="X48" i="1"/>
  <c r="Y48" i="1" s="1"/>
  <c r="Z48" i="1" s="1"/>
  <c r="X27" i="1"/>
  <c r="Y27" i="1" s="1"/>
  <c r="Z27" i="1" s="1"/>
  <c r="X47" i="1"/>
  <c r="Y47" i="1" s="1"/>
  <c r="Z47" i="1" s="1"/>
  <c r="X59" i="1"/>
  <c r="Y59" i="1" s="1"/>
  <c r="Z59" i="1" s="1"/>
  <c r="X36" i="1"/>
  <c r="Y36" i="1" s="1"/>
  <c r="Z36" i="1" s="1"/>
  <c r="X22" i="1"/>
  <c r="Y22" i="1" s="1"/>
  <c r="Z22" i="1" s="1"/>
  <c r="X33" i="1"/>
  <c r="Y33" i="1" s="1"/>
  <c r="Z33" i="1" s="1"/>
  <c r="X43" i="1"/>
  <c r="Y43" i="1" s="1"/>
  <c r="Z43" i="1" s="1"/>
  <c r="X51" i="1"/>
  <c r="Y51" i="1" s="1"/>
  <c r="Z51" i="1" s="1"/>
  <c r="X25" i="1"/>
  <c r="Y25" i="1" s="1"/>
  <c r="Z25" i="1" s="1"/>
  <c r="X44" i="1"/>
  <c r="Y44" i="1" s="1"/>
  <c r="Z44" i="1" s="1"/>
  <c r="X54" i="1"/>
  <c r="Y54" i="1" s="1"/>
  <c r="Z54" i="1" s="1"/>
  <c r="X37" i="1"/>
  <c r="Y37" i="1" s="1"/>
  <c r="Z37" i="1" s="1"/>
  <c r="X45" i="1"/>
  <c r="Y45" i="1" s="1"/>
  <c r="Z45" i="1" s="1"/>
  <c r="X21" i="1"/>
  <c r="Y21" i="1" s="1"/>
  <c r="Z21" i="1" s="1"/>
  <c r="X38" i="1"/>
  <c r="Y38" i="1" s="1"/>
  <c r="Z38" i="1" s="1"/>
  <c r="X46" i="1"/>
  <c r="Y46" i="1" s="1"/>
  <c r="Z46" i="1" s="1"/>
  <c r="X42" i="1"/>
  <c r="Y42" i="1" s="1"/>
  <c r="Z42" i="1" s="1"/>
  <c r="X40" i="1"/>
  <c r="Y40" i="1" s="1"/>
  <c r="Z40" i="1" s="1"/>
  <c r="X58" i="1"/>
  <c r="Y58" i="1" s="1"/>
  <c r="Z58" i="1" s="1"/>
  <c r="X31" i="1"/>
  <c r="Y31" i="1" s="1"/>
  <c r="Z31" i="1" s="1"/>
  <c r="AP3" i="3"/>
  <c r="AQ3" i="3" s="1"/>
  <c r="Z3" i="3"/>
  <c r="W8" i="1" a="1"/>
  <c r="W8" i="1" s="1"/>
  <c r="W10" i="1" a="1"/>
  <c r="W10" i="1" s="1"/>
  <c r="W13" i="1" a="1"/>
  <c r="W13" i="1" s="1"/>
  <c r="W17" i="1" a="1"/>
  <c r="W17" i="1" s="1"/>
  <c r="U8" i="1" a="1"/>
  <c r="U8" i="1" s="1"/>
  <c r="U13" i="1" a="1"/>
  <c r="U13" i="1" s="1"/>
  <c r="U17" i="1" a="1"/>
  <c r="U17" i="1" s="1"/>
  <c r="U5" i="1" a="1"/>
  <c r="U5" i="1" s="1"/>
  <c r="Q8" i="1" a="1"/>
  <c r="Q8" i="1" s="1"/>
  <c r="Q10" i="1" a="1"/>
  <c r="Q10" i="1" s="1"/>
  <c r="Q13" i="1" a="1"/>
  <c r="Q13" i="1" s="1"/>
  <c r="Q17" i="1" a="1"/>
  <c r="Q17" i="1" s="1"/>
  <c r="Q5" i="1" a="1"/>
  <c r="Q5" i="1" s="1"/>
  <c r="O8" i="1" a="1"/>
  <c r="O8" i="1" s="1"/>
  <c r="O10" i="1" a="1"/>
  <c r="O10" i="1" s="1"/>
  <c r="O13" i="1" a="1"/>
  <c r="O13" i="1" s="1"/>
  <c r="O17" i="1" a="1"/>
  <c r="O17" i="1" s="1"/>
  <c r="O5" i="1" a="1"/>
  <c r="O5" i="1" s="1"/>
  <c r="M8" i="1" a="1"/>
  <c r="M8" i="1" s="1"/>
  <c r="M10" i="1" a="1"/>
  <c r="M10" i="1" s="1"/>
  <c r="M13" i="1" a="1"/>
  <c r="M13" i="1" s="1"/>
  <c r="M17" i="1" a="1"/>
  <c r="M17" i="1" s="1"/>
  <c r="M5" i="1" a="1"/>
  <c r="M5" i="1" s="1"/>
  <c r="X8" i="1" l="1"/>
  <c r="Y8" i="1" s="1"/>
  <c r="Z8" i="1" s="1"/>
  <c r="X13" i="1"/>
  <c r="Y13" i="1" s="1"/>
  <c r="Z13" i="1" s="1"/>
  <c r="X17" i="1"/>
  <c r="Y17" i="1" s="1"/>
  <c r="Z17" i="1" s="1"/>
  <c r="X10" i="1"/>
  <c r="Y10" i="1" s="1"/>
  <c r="Z10" i="1" s="1"/>
  <c r="X5" i="1"/>
  <c r="Y5" i="1" s="1"/>
  <c r="Z5" i="1" l="1"/>
  <c r="E41" i="2"/>
  <c r="K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 Marian</author>
    <author>Laura Cortes Buritica</author>
  </authors>
  <commentList>
    <comment ref="G4" authorId="0" shapeId="0" xr:uid="{26925911-75BD-4262-A8C4-765FD757F13F}">
      <text>
        <r>
          <rPr>
            <b/>
            <sz val="9"/>
            <color indexed="81"/>
            <rFont val="Tahoma"/>
            <family val="2"/>
          </rPr>
          <t xml:space="preserve">Responsable Selección múltiple
Quien solicita y quien ejecuta
</t>
        </r>
      </text>
    </comment>
    <comment ref="H4" authorId="0" shapeId="0" xr:uid="{AE35E8F8-92C3-4437-BC2C-25E3904A1391}">
      <text>
        <r>
          <rPr>
            <b/>
            <sz val="9"/>
            <color indexed="81"/>
            <rFont val="Tahoma"/>
            <family val="2"/>
          </rPr>
          <t xml:space="preserve">Variable temporal </t>
        </r>
      </text>
    </comment>
    <comment ref="I6" authorId="1" shapeId="0" xr:uid="{A2EDCD1E-12F5-45C5-8AB1-3BE6A18876EA}">
      <text>
        <r>
          <rPr>
            <b/>
            <sz val="9"/>
            <color indexed="81"/>
            <rFont val="Tahoma"/>
            <charset val="1"/>
          </rPr>
          <t>Laura Cortes Buritica:</t>
        </r>
        <r>
          <rPr>
            <sz val="9"/>
            <color indexed="81"/>
            <rFont val="Tahoma"/>
            <charset val="1"/>
          </rPr>
          <t xml:space="preserve">
Debería estar documentado en el Manual de convenios o en la documentación contractual que lidera GNFA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Soto Restrepo</author>
  </authors>
  <commentList>
    <comment ref="A3" authorId="0" shapeId="0" xr:uid="{6D2D6905-1463-43D9-A26A-FEE4CBB5EA31}">
      <text>
        <r>
          <rPr>
            <b/>
            <sz val="9"/>
            <color indexed="81"/>
            <rFont val="Tahoma"/>
            <family val="2"/>
          </rPr>
          <t>Daniel Soto Restrepo:</t>
        </r>
        <r>
          <rPr>
            <sz val="9"/>
            <color indexed="81"/>
            <rFont val="Tahoma"/>
            <family val="2"/>
          </rPr>
          <t xml:space="preserve">
Se debe establecer la codificacion a seguir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<sst xmlns="http://schemas.openxmlformats.org/spreadsheetml/2006/main" count="1085" uniqueCount="485">
  <si>
    <t>DATOS GENERALES DEL CONTROL</t>
  </si>
  <si>
    <t>EVALUACION DE LA EFICIENCIA (DISEÑO)</t>
  </si>
  <si>
    <t>Nombre del riesgo</t>
  </si>
  <si>
    <t>Nombre del control</t>
  </si>
  <si>
    <t>Descripción</t>
  </si>
  <si>
    <t>Objetivo</t>
  </si>
  <si>
    <t>Responsable</t>
  </si>
  <si>
    <t>CODIGO</t>
  </si>
  <si>
    <t>CARACTERISTICA</t>
  </si>
  <si>
    <t>TIPOLOGIA</t>
  </si>
  <si>
    <t>DESCRIPCIÓN</t>
  </si>
  <si>
    <t>ESCALA</t>
  </si>
  <si>
    <t>MA</t>
  </si>
  <si>
    <t>Preventivo</t>
  </si>
  <si>
    <t>COM</t>
  </si>
  <si>
    <t>Simple</t>
  </si>
  <si>
    <t>Detectivo</t>
  </si>
  <si>
    <t>Complejo</t>
  </si>
  <si>
    <t>Correctivo</t>
  </si>
  <si>
    <t>MR</t>
  </si>
  <si>
    <t>Materialización del riesgo</t>
  </si>
  <si>
    <t>C</t>
  </si>
  <si>
    <t>Total</t>
  </si>
  <si>
    <t>Parcial</t>
  </si>
  <si>
    <t>Alta</t>
  </si>
  <si>
    <t>Media</t>
  </si>
  <si>
    <t>AUT</t>
  </si>
  <si>
    <t>Automático</t>
  </si>
  <si>
    <t>Baja</t>
  </si>
  <si>
    <t>Manual</t>
  </si>
  <si>
    <t>PER</t>
  </si>
  <si>
    <t>Permanente</t>
  </si>
  <si>
    <t>Periódico</t>
  </si>
  <si>
    <t>Ocasional</t>
  </si>
  <si>
    <t>MAD</t>
  </si>
  <si>
    <t>Definido</t>
  </si>
  <si>
    <t>DES</t>
  </si>
  <si>
    <t>Control de Gestión</t>
  </si>
  <si>
    <t>Autocontrol</t>
  </si>
  <si>
    <t>Semiautomático</t>
  </si>
  <si>
    <t>Documentado (S/N)</t>
  </si>
  <si>
    <t>Nivel de EFICIENCIA DEL CONTROL</t>
  </si>
  <si>
    <t>RANGO DE EFICIENCIA</t>
  </si>
  <si>
    <t>COLOR</t>
  </si>
  <si>
    <t>ALTA</t>
  </si>
  <si>
    <t>&gt;= 80%</t>
  </si>
  <si>
    <t>El control presenta un diseño eficiente</t>
  </si>
  <si>
    <t>MEDIA</t>
  </si>
  <si>
    <t>ENTRE EL 60% Y EL 79%</t>
  </si>
  <si>
    <t>El control presenta un buen diseño susceptible de ser mejorado</t>
  </si>
  <si>
    <t>BAJA</t>
  </si>
  <si>
    <t>&lt;= 59%</t>
  </si>
  <si>
    <t>PERIODICIDAD</t>
  </si>
  <si>
    <t>Permanente (Diario)</t>
  </si>
  <si>
    <t xml:space="preserve">Permanente (Constante) </t>
  </si>
  <si>
    <t xml:space="preserve">Periódico (Semanal) </t>
  </si>
  <si>
    <t>Periódico (Quincenal)</t>
  </si>
  <si>
    <t xml:space="preserve">Periódico (Mensual) </t>
  </si>
  <si>
    <t xml:space="preserve">Periódico (Bimestral) </t>
  </si>
  <si>
    <t xml:space="preserve">Periódico (Trimestral) </t>
  </si>
  <si>
    <t xml:space="preserve">Periódico (Semestral) </t>
  </si>
  <si>
    <t>Periódico (Anual)</t>
  </si>
  <si>
    <t>Nula</t>
  </si>
  <si>
    <t>Controles que se aplican a los eventos de diversas caracteristicas que pueden desencadenar las amenazas, sin alcanzar una cobertura total, aplicados a discreción de una persona, procedimiento, normatividad o  tecnología específica.</t>
  </si>
  <si>
    <t>El control no se aplica a ningún evento que pueda desencadenar las amenazas y materializar el riesgo.</t>
  </si>
  <si>
    <t>Controles que se aplican a los eventos de  caracteristicas especificas o limitadas que pueden desencadenar las amenazas, con una cobertura baja o escasa, aplicados a discreción de una persona, procedimiento, normatividad o  tecnología específica.</t>
  </si>
  <si>
    <t>Controles embebidos o ejecutados totalmente en la infraestructura tecnológica y/o los sistemas de información o aplicativos.</t>
  </si>
  <si>
    <t>Controles con un alto porcentaje de ejecución a través de la infraestructura tecnológica y/o los sistemas de información o aplicativos.</t>
  </si>
  <si>
    <t>Controles que no involucran el uso de tecnologías de información y/o sistemas de información.</t>
  </si>
  <si>
    <t>Controles que actúan durante toda la actividad/procedimiento/proceso, sin intermitencia, en forma diaria o constante.</t>
  </si>
  <si>
    <t>Controles que se aplican en ciertos periodos de tiempo ya sea semanas, quincenal, mensual, bimestral, trimestral, cuatrimestral, semestral o anual.</t>
  </si>
  <si>
    <t>Controles que por su diseño y momento de ejecución no se aplican de forma permanente o periódica, implemendandose en forma  ocasional o por evento.</t>
  </si>
  <si>
    <t>Definido, documentado,  implementado  socializado y con seguimiento</t>
  </si>
  <si>
    <t>Definido, documentado,  implementado y socializado</t>
  </si>
  <si>
    <t>Definido, documentado e implementado</t>
  </si>
  <si>
    <t>Definido y documentado</t>
  </si>
  <si>
    <t>El control se encuentra con información documentada, hace parte del hacer del proyecto, es conocido y aplicado por las personas involucradas y se realiza seguimiento para la toma de decisiones en el proyecto.</t>
  </si>
  <si>
    <t>El control se encuentra con información documentada, hace parte del hacer del proyecto, es conocido y aplicado por las personas involucradas.</t>
  </si>
  <si>
    <t>El control se encuentra con información documentada y hace parte del hacer del proyecto.</t>
  </si>
  <si>
    <t>El Control cuenta con información documentada..</t>
  </si>
  <si>
    <t>El Control se encuentra operando de manera informal.</t>
  </si>
  <si>
    <t>Control Institucional</t>
  </si>
  <si>
    <t>Control ejecutado de manera parcial o total  por el director o los integrantes del proyecto. Permite previnir, detectar o  efectuar correctivos para el adecuado cumplimiento de los resultados que se esperan en el ejercicio de su función (aplicación del control en el quehacer del proyecto).</t>
  </si>
  <si>
    <t>CO</t>
  </si>
  <si>
    <t>No Materializado</t>
  </si>
  <si>
    <t>Materializado</t>
  </si>
  <si>
    <t>Ataca los eventos que pueden desencadenar las amenazas y materializar el riesgo. Por lo general son controles de tipo preventivo</t>
  </si>
  <si>
    <t>Sin Hallazgos</t>
  </si>
  <si>
    <t>Hallazgo sin correcciones</t>
  </si>
  <si>
    <t>DISMINUCIÓN</t>
  </si>
  <si>
    <t>EFICIENCIA DE CONTROLES</t>
  </si>
  <si>
    <t>EFICACIA DE CONTROLES</t>
  </si>
  <si>
    <t>EFECTIVIDAD DE CONTROLES</t>
  </si>
  <si>
    <t>El control presenta deficiencias en su diseño, requiere acciones de mejora</t>
  </si>
  <si>
    <t>El control presenta un buen diseño y funcionamiento susceptible(s) de ser mejorado(s).</t>
  </si>
  <si>
    <t>El control presenta un diseño y funciamiento optimos.</t>
  </si>
  <si>
    <t>El control presenta deficiencias en su diseño y/o funcionamiento, requiere acciones de mejora.</t>
  </si>
  <si>
    <t>El control presenta un funcionamiento optimo.</t>
  </si>
  <si>
    <t>El control presenta un buen funcionamiento susceptible de ser mejorado.</t>
  </si>
  <si>
    <t>El control presenta deficiencias en su funcionamiento, requiere acciones de mejora.</t>
  </si>
  <si>
    <t>Alto</t>
  </si>
  <si>
    <t>Medio</t>
  </si>
  <si>
    <t>Bajo o nulo</t>
  </si>
  <si>
    <t>Su cumplió en alta proporción el objetivo definido para el  control durante su implementación (funcionamiento).</t>
  </si>
  <si>
    <t xml:space="preserve">Se cumplio en mediana proporción el objetivo definido para el  control durante su implementación (funcionamiento). </t>
  </si>
  <si>
    <t>Se cumplio en forma baja o nula el objetivo definido para el control durante su implementación (funcionamiento).</t>
  </si>
  <si>
    <t>Se observa que el control  es de fácil aplicación y se encuentra apropiado en  el proyecto o dependencia encargada(s).</t>
  </si>
  <si>
    <t>Se identificaron registros o acontecimientos  de materialización del riesgo durante la ejecución del proyecto.</t>
  </si>
  <si>
    <t>Maxima calificación de eficiencia del control</t>
  </si>
  <si>
    <t>MAXIMA CALIFICACIÓN DE EFICACIA DEL CONTROL</t>
  </si>
  <si>
    <t>Mitiga las consecuencias (Impactos, efectos) de la materialización del riesgo.Por lo general son controles de tipo detectivo o correctivo.</t>
  </si>
  <si>
    <t>NO ataca los eventos que pueden desencadenar las amenazas ni mitigar las consecuencias de la materialización del riesgo.</t>
  </si>
  <si>
    <t xml:space="preserve">Se han encontrado hallazgos, observaciones o no conformidades por parte de entes de control internos o externos. No se han planificado ni ejecutado las correciones respectivas. </t>
  </si>
  <si>
    <t>LISTAS DESPLEGABLES</t>
  </si>
  <si>
    <t>1. Datos generales</t>
  </si>
  <si>
    <t>CODIGO CONTROL</t>
  </si>
  <si>
    <t>ESTADO DE IMPLEMENTACIÓN</t>
  </si>
  <si>
    <t>Por Elaborar</t>
  </si>
  <si>
    <t>Por Implementar</t>
  </si>
  <si>
    <t>Implementado</t>
  </si>
  <si>
    <t>DOCUMENTADO</t>
  </si>
  <si>
    <t>Si</t>
  </si>
  <si>
    <t>No</t>
  </si>
  <si>
    <t>Variable a reducir</t>
  </si>
  <si>
    <t>Probabilidad</t>
  </si>
  <si>
    <t>Impacto</t>
  </si>
  <si>
    <t>% Eficiencia</t>
  </si>
  <si>
    <t>C - Cobertura</t>
  </si>
  <si>
    <t>Variable a Reducir:</t>
  </si>
  <si>
    <t>AUT - Nivel automatización</t>
  </si>
  <si>
    <t>PER - Periodicidad</t>
  </si>
  <si>
    <t>MAD - Madurez</t>
  </si>
  <si>
    <t>DES - Desagregación</t>
  </si>
  <si>
    <t>Nivel Eficiencia</t>
  </si>
  <si>
    <t>DR</t>
  </si>
  <si>
    <t>Hallazgos, observaciones y no conformidades de entes de control Internos y externos</t>
  </si>
  <si>
    <t>Contribución en la disminución del riesgo</t>
  </si>
  <si>
    <t>Cobertura</t>
  </si>
  <si>
    <t>Momento en que actúa</t>
  </si>
  <si>
    <t>Nivel de automatización</t>
  </si>
  <si>
    <t>Periodicidad de aplicación</t>
  </si>
  <si>
    <t>Madurez</t>
  </si>
  <si>
    <t>Desagregación</t>
  </si>
  <si>
    <t xml:space="preserve"> Complejidad</t>
  </si>
  <si>
    <t>Cumplimiento del objetivo de control</t>
  </si>
  <si>
    <t>HEC</t>
  </si>
  <si>
    <t>Calificación Eficiencia</t>
  </si>
  <si>
    <t xml:space="preserve">Controles que actúan una vez que la actividad, procedimiento o proceso ha terminado. Mitigan las consecuencias de la materialización del riesgo  en el proyecto. </t>
  </si>
  <si>
    <t>Controles que se aplican a todos los eventos que pueden desencadenar las amenazas sin  importar sus características  en el proyecto.</t>
  </si>
  <si>
    <t>Controles que permiten evaluar, dirigir u orientar el desempeño y ejecución del proyecto (Informes de gestión, indicadores, autoevaluación del proyecto,  comités, estudios, planes, estrategias, entre otros).</t>
  </si>
  <si>
    <t>Control ejecutado en su mayoría por una instancia externa al proyecto (Ejem: DNPE, GNFA, DNPAA, Auditoría interna, ONCI  y demás instancias).</t>
  </si>
  <si>
    <t>EVALUACIÓN - MONITOREO EFICACIA DEL CONTROL</t>
  </si>
  <si>
    <t>NO se han encontrado hallazgos, observaciones o no conformidades por parte de entes de control internos o externos.</t>
  </si>
  <si>
    <t>Hallazgo con correcciones. Sin evaluación</t>
  </si>
  <si>
    <t>Se han encontrado hallazgos, observaciones o no conformidades por parte de entes de control internos o externos. Además, se han planificado y ejecutado las correciones respectivas.  También aplica para los controles que no han sido evaluados por entes de control internos o externos.</t>
  </si>
  <si>
    <t>Se observa que el control  es de difícil aplicación y que se encuentre apropiado en  el proyecto o dependencia encargada(s).</t>
  </si>
  <si>
    <t>NO se identifican registros  o acontecimientos de materialización del riesgo durante la ejecución del proyecto.</t>
  </si>
  <si>
    <t xml:space="preserve">Se cumplió completamente el objetivo definido para el  control durante su implementación (funcionamiento). </t>
  </si>
  <si>
    <t>Entregables y/o actividades afectados por retrasos en la transferencia de recursos financieros.</t>
  </si>
  <si>
    <t>RPI.002</t>
  </si>
  <si>
    <t>Metas y actividades atrasadas o incumplidas por insuficiencia y/o rotación en el personal para la ejecución de los proyectos.</t>
  </si>
  <si>
    <t>Asegurar que el equipo de trabajo se encuentre completo para llevar a cabo adecuadamente el proyecto.</t>
  </si>
  <si>
    <t>CPI.006</t>
  </si>
  <si>
    <t>Establecer planes de trabajo  para la ejecución de las actividades del personal vinculado al proyecto y realizar el respectivo seguimiento periódico a través de reuniones, informes, entre otros.</t>
  </si>
  <si>
    <t>Definir un plan de trabajo con actividades, tiempos de entrega, compromisos, roles, responsabilidades y periodicidad de seguimiento, para cada una de las personas vinculadas al proyecto.</t>
  </si>
  <si>
    <t xml:space="preserve">Verificar que las actividades del proyecto se cumplan de acuerdo al plan de trabajo establecido con el personal vinculado e identificar oportunamentes restrasos o dificultades en el desarrollo del plan de trabajo </t>
  </si>
  <si>
    <t>Formato de programación contractual que contenga: Información del proyecto, descripción del bien o servicio, rubro de ejecución, valor y datos de la formalización de la contratación.</t>
  </si>
  <si>
    <t>Identificar, solicitar y ajustar oportunamente los componentes del proyecto (actividades, entregables, metas, objetivos específicos, costos,etc) que se vean afectados.</t>
  </si>
  <si>
    <t>Asegurar el cumplimiento de la normatividad y reglamentación vigente para evitar sanciones o incumplimientos legales.</t>
  </si>
  <si>
    <t xml:space="preserve">Socializar oportunamente la expedición de la normativa - reglamentación asociada a los proyectos de inversión.  </t>
  </si>
  <si>
    <t>Establecer un plan de continuidad del negocio para el proyecto.</t>
  </si>
  <si>
    <t>Implementar y realizar seguimiento a los planes, lineamientos, normativa o reglamentación institucional y gubernamental.</t>
  </si>
  <si>
    <t>Metas y entregables afectados por fenómenos de origen natural de tipo: atmosféricos, hidrológicos, geológicos, entre otros.</t>
  </si>
  <si>
    <t xml:space="preserve">Metas y actividades afectadas por debilidades en el personal para la ejecución de los proyectos (competencias, formación, idoneidad, experticia, resistencia al cambio, entre otras) </t>
  </si>
  <si>
    <t xml:space="preserve">Garantizar la vinculación del personal idóneo para cumplir con lo dispuesto en el proyecto de inversión, en los tiempos y con la calidad requerida. </t>
  </si>
  <si>
    <t>Promover el fortalecimiento de competencias en gestión de proyectos y temas de interés institucional.</t>
  </si>
  <si>
    <t xml:space="preserve">Aplicar los documentos de apoyo para la construcción de los estudios de costos y de mercado. </t>
  </si>
  <si>
    <t>Gestionar oportunamente la solicitud, redistribución o devolución de los recursos del proyecto, de acuerdo con los faltantes o sobrantes presentados por la inadecuada estimación de los costos.</t>
  </si>
  <si>
    <t xml:space="preserve">Evitar el incumplimiento de los productos del proyecto o la inejecución de recursos </t>
  </si>
  <si>
    <t>Recursos y entregables afectados por ajustes o estudios y diseños adicionales a los inicialmente contemplados, lo que podría generar un detrimento patrimonial.</t>
  </si>
  <si>
    <t>Presentar los  estudios y diseños del proyecto para aprobación del personal experto y  de las diferentes instancias pertinentes.</t>
  </si>
  <si>
    <t>Diseñar e implementar estrategias o alternativas ante la ausencia de personal especializado, materiales y equipos para el desarrollo del proyecto.</t>
  </si>
  <si>
    <t>Establecer diferentes escenarios, estrategias y alternativas para poder contratar el personal especializado necesario y adquirir  los materiales y equipos necesarios para el desarrollo del proyecto.</t>
  </si>
  <si>
    <t>Asegurar distintas alternativas de mercado para contar con el personal especializado, materiales y equipos necesarios para el desarrollo del proyecto.</t>
  </si>
  <si>
    <t>Crear  un "Banco de proveedores" que les pueda servir de herramienta a los directores del proyecto en la Universidad.</t>
  </si>
  <si>
    <t xml:space="preserve">Incluir en el presupuesto del proyecto recursos para cubrir el incremento de los precios de los equipos, materiales e insumos que se adquieran en el extranjero. </t>
  </si>
  <si>
    <t>Contemplar recursos para cubrir un eventual sobrecosto de los equipos, materiales e insumos por variaciones en la tasa de cambio o situaciones externas de carácter económico, político o social que deriven en un incremento de lo precios.</t>
  </si>
  <si>
    <t>Prevenir la desfinanciación del proyecto para adquirir los equipos, materiales e insumos necesarios, por efecto del incremento en los precios por variaciones en la tasa de cambio u otras situaciones externas.</t>
  </si>
  <si>
    <t>Adquirir coberturas cambiarias en comercio internacional para mitigar las variaciones de la tasa de cambio.</t>
  </si>
  <si>
    <t>Revisar la posibilidad de adquirir coberturas cambiarias como mecanismos para proteger el proyecto de variaciones en la tasa de cambio que generen incremento de los precios. Algunas herramientas de cobertura cambiaria son los contratos forward, las opciones y los futuros.</t>
  </si>
  <si>
    <t>Evitar la afectación de los recursos y los entregables del proyecto por fluctuaciones cambiarias que incrementen los precios de los  insumos, equipos, bienes y/o servicios contemplados en el desarrollo del proyecto.</t>
  </si>
  <si>
    <t>Gestionar los traslados de recursos necesarios para cubrir el incremento de los precios  de los insumos, equipos, bienes y/o servicios del proyecto.</t>
  </si>
  <si>
    <t>Aplicar las pólizas de cumplimiento que amparan los contratos.</t>
  </si>
  <si>
    <t>Asegurar la indemnización por el incumplimiento del contratista en la entrega oportuna y con la calidad requerida de lo servicios y productos pactados.</t>
  </si>
  <si>
    <t>Objetivos y activos afectados por el inadecuado costeo de la sostenibilidad del proyecto.</t>
  </si>
  <si>
    <t>Director</t>
  </si>
  <si>
    <t>GNFA</t>
  </si>
  <si>
    <t>Por elaborar</t>
  </si>
  <si>
    <t>Por implementar</t>
  </si>
  <si>
    <t xml:space="preserve">Efectuar seguimiento al cumplimiento de tiempo y calidad de los productos o servicios pactados con el contratista o proveedor.
</t>
  </si>
  <si>
    <t>Diseñar e implementar estrategias para propiciar el trabajo colaborativo entre el personal vinculado al proyecto.</t>
  </si>
  <si>
    <t>Gestionar oportunamente los trámites de vinculación y desvinculación del personal del proyecto.</t>
  </si>
  <si>
    <t>Controles que actúan antes o al inicio de una actividad/procedimiento/proceso, previniendo la materialización del riesgo durante el ciclo de vida del proyecto.</t>
  </si>
  <si>
    <t>Controles que actúan durante la actividad/procedimiento/proceso, dectectando la materialización del riesgo durante el ciclo de vida del proyecto.</t>
  </si>
  <si>
    <t>Crear y almacenar copias de seguridad de la información del proyecto a cargo del personal vinculado.</t>
  </si>
  <si>
    <t>Disminuir los efectos de pérdida de información del proyecto, ocasionada por la rotación del personal .</t>
  </si>
  <si>
    <t xml:space="preserve">El director del proyecto debe diseñar  e implementar estrategias para propiciar el trabajo colaborativo entre el personal vinculado al proyecto a fin de socializar saberes colectivos y crear inteligencias competitivas (trabajo por pares). </t>
  </si>
  <si>
    <t xml:space="preserve">Revisar, identificar, solicitar y socializar los ajustes de los componentes del proyecto  que se vean afectados por cambios en la normatividad y reglamentación aplicable al proyecto. </t>
  </si>
  <si>
    <t xml:space="preserve">Establecer los perfiles, roles y responsabilidades del personal que se requiere para la gestión y ejecución del proyecto. </t>
  </si>
  <si>
    <t xml:space="preserve">
Revisar, Identificar,  solicitar y socializar los cambios derivados de la actualización en la normatividad y reglamentación aplicable al proyecto.</t>
  </si>
  <si>
    <t>CONTROLES DE RIESGOS EN PROYECTOS</t>
  </si>
  <si>
    <t>Los integrantes del proyecto deben crear y almacenar periódicamente en repositorios digitales, la información gestionada durante el ciclo de vida del proyecto. Se aconseja utilizar la herramienta Google drive disponible para funcionarios con dominio de correo unal.edu.co</t>
  </si>
  <si>
    <t>Generar el conocimiento necesario para el manejo de los sistemas de información y herramientas tecnológicas para la gestión de los proyectos.</t>
  </si>
  <si>
    <t>Asegurar el cumplimiento de la normatividad y reglamentación vigente para evitar sanciones o incumplimientos legales, reprocesos, retrasos, entre otros.</t>
  </si>
  <si>
    <t xml:space="preserve">Objetivos y metas afectados por cambios en el ámbito económico, social y cultural, legal o político a nivel local, municipal, departamental, nacional e internacional. </t>
  </si>
  <si>
    <t xml:space="preserve">Actividades y entregables retrasados o incumplidos por  la presencia de pandemias, epidemias y/o amenazas sanitarias (Brotes de virus, enfermedades contagiosas, plagas) </t>
  </si>
  <si>
    <t>Realizar los trámites pertinentes para lograra obtener los recursos financieros que cubran el incremento de los precios  de los insumos, equipos, bienes y/o servicios contemplados en el proyecto.</t>
  </si>
  <si>
    <t>Contar con los recursos financieros necesarios para cubrir el incremento de los precios  de los insumos, equipos, bienes y/o servicios contemplados en el proyecto.</t>
  </si>
  <si>
    <t>Verificar que los servicios y productos pactados con el contratista se entreguen en el tiempo establecido y con los criterios de calidad definidos.</t>
  </si>
  <si>
    <t>Realizar oportunamente los trámites de reclamación de las pólizas de cumplimiento ante la firma aseguradora.</t>
  </si>
  <si>
    <t>Activos y actividades afectados por las dificultades con los trámites de importación para la adquisición de equipos, servicios o materiales.</t>
  </si>
  <si>
    <t>Garantizar el correcto  diligenciamiento de los formularios y documentación requerida para la importación de equipos, servicios o materiales.</t>
  </si>
  <si>
    <t>Código del control</t>
  </si>
  <si>
    <t>MA - Momento en que actúa</t>
  </si>
  <si>
    <t>Codigo RPE</t>
  </si>
  <si>
    <t>RPE. 001</t>
  </si>
  <si>
    <t>RPE. 002</t>
  </si>
  <si>
    <t>RPE. 003</t>
  </si>
  <si>
    <t>RPE. 004</t>
  </si>
  <si>
    <t>RPE. 005</t>
  </si>
  <si>
    <t>RPE. 006</t>
  </si>
  <si>
    <t>RPE. 007</t>
  </si>
  <si>
    <t>RPE. 008</t>
  </si>
  <si>
    <t>RPE. 009</t>
  </si>
  <si>
    <t>RPE. 010</t>
  </si>
  <si>
    <t>RPE. 011</t>
  </si>
  <si>
    <t>RPE. 012</t>
  </si>
  <si>
    <t>RPE. 013</t>
  </si>
  <si>
    <t>RPE. 014</t>
  </si>
  <si>
    <t>RPE. 015</t>
  </si>
  <si>
    <t>RPE. 016</t>
  </si>
  <si>
    <t>RPE. 017</t>
  </si>
  <si>
    <t>RPE. 018</t>
  </si>
  <si>
    <t>RPE. 019</t>
  </si>
  <si>
    <t>RPE. 020</t>
  </si>
  <si>
    <t>RPE. 021</t>
  </si>
  <si>
    <t>RPE. 022</t>
  </si>
  <si>
    <t>RPE. 023</t>
  </si>
  <si>
    <t>RPE. 024</t>
  </si>
  <si>
    <t>RPE. 025</t>
  </si>
  <si>
    <t>RPE. 026</t>
  </si>
  <si>
    <t>RPE. 027</t>
  </si>
  <si>
    <t>RPE. 028</t>
  </si>
  <si>
    <t>RPE. 029</t>
  </si>
  <si>
    <t>RPE. 030</t>
  </si>
  <si>
    <t>RPE. 031</t>
  </si>
  <si>
    <t>RPE. 032</t>
  </si>
  <si>
    <t>RPE. 033</t>
  </si>
  <si>
    <t>RPE. 034</t>
  </si>
  <si>
    <t>Metas y actividades atrasadas o incumplidas por ausencias, insuficiencia y/o rotación del personal que apoya la gestión o ejecución de los proyectos.</t>
  </si>
  <si>
    <t>Entregables (productos) y/o actividades afectadas por Debilidades en los procesos y trámites  administrativos, contractuales y financieros internos requeridos en la ejecución de los proyectos.</t>
  </si>
  <si>
    <t>Actividades y productos afectados por el desconocimiento o escaso uso y apropiación  de las herramientas tecnológicas para la gestión del proyecto.</t>
  </si>
  <si>
    <t>Actividades y productos atrasados o incumplimientos por demoras en la aprobación y pagos de viáticos  y otros a contratistas y proveedores</t>
  </si>
  <si>
    <t xml:space="preserve">Metas  y productos afectados por la expedición, actualización o desconocimiento de la normativa - reglamentación interna o externa para el proyecto. </t>
  </si>
  <si>
    <t>Metas y/o Entregables (productos) retrasados o incumplidos por Situaciones de orden público (huelgas, paros, protestas)</t>
  </si>
  <si>
    <t xml:space="preserve">Recursos y productos afectados por la inadecuada estimación de los costos del proyecto. (sobrevalorado o subvalorado) o requerimientos tecnicos, administrativos y jurídicos del proyecto. </t>
  </si>
  <si>
    <t>Entregables (productos) y/o Metas retrasados o incumplidos por Desabastecimiento y/o escasez de personal especializado, materiales y/o equipos para la ejecución del proyecto.</t>
  </si>
  <si>
    <t>Recursos y/o entregables (productos)afectados por el incremento en los precios de los insumos, equipos o servicios contemplados en el desarrollo del proyecto.</t>
  </si>
  <si>
    <t>Entregables (productos) y/o Activos incumplidos por retrasos o deficiencias de calidad por parte del contratista o proveedor</t>
  </si>
  <si>
    <t>Activos y recursos afectados por hurto de equipos, herramientas, materiales y demás bienes necesarios para la ejecución del proyecto.</t>
  </si>
  <si>
    <t>Propuesto</t>
  </si>
  <si>
    <t>Ocasional o por evento</t>
  </si>
  <si>
    <t>Estado del control en la UNAL</t>
  </si>
  <si>
    <t>DIRECTOR -Solicita
ENTIDAD CONTRATANTE - Aprueba
Resolución de modificatoria (consejo de facultad?)</t>
  </si>
  <si>
    <t>Establecer e implementar un plan de continuidad para el proyecto que se active cada vez que se presente afectaciones de orden público (Como por ejemplo contratar una infraestructura alterna, o implementar la virtualidad, estrategis para trabajo en casa entre otros)</t>
  </si>
  <si>
    <t>Mitigar los retrasos o incumplimientos en las metas y entregables por medio de planes de continuidad.</t>
  </si>
  <si>
    <t>Solicitar la reprogramación del cronograma de actividades y entregables</t>
  </si>
  <si>
    <t>Realizar los trámites pertinentes para reprogramar las actividades o entregables requeridos por situaciones de orden público</t>
  </si>
  <si>
    <t>Reprogramar las actividades y entregables vencidas o muy muy cerca de finalizar por factores externos al proyecto con el fin de disminuir las repercusiones a los retrasos o incumplimientos.</t>
  </si>
  <si>
    <t>Director
Entidad contratante
Modifiación interna</t>
  </si>
  <si>
    <t>Realizar los trámites pertinentes para justar oportunamente los componentes del proyecto (actividades, entregables, metas, objetivos específicos, costos,etc)  afectados por desabastecimiento o escaces.</t>
  </si>
  <si>
    <t xml:space="preserve">Prevenir el incumplimiento en los diferentes componentes del proyecto. </t>
  </si>
  <si>
    <t xml:space="preserve">DIRECTOR -Solicita
ENTIDAD CONTRATANTE-aprueba
Registro en HERMES
</t>
  </si>
  <si>
    <t>Establecer y retroalimentar con las diferentes adquisiciones de bienes y servicios contratadas en la UNAL un banco con los diferentes proveedores de materiales, equipos, servicios entre otros, que sirva de insumo para la selección de  proveedores para el proyecto.</t>
  </si>
  <si>
    <t>Facilitar un banco de proveedores confiables que puedan brindar materiales, equipos, servicios entre otros, para el proyecto.</t>
  </si>
  <si>
    <t>GNFA
DNEIPI</t>
  </si>
  <si>
    <t xml:space="preserve">Establecer un esquema de seguimiento periódico o estrategia para revisar el avance en la entrega de los servicios y productos frente al cronograma pactado con el contratista, así como validar la calidad de los entregables. Se recomienda generar actas de cada reunión, realizar seguimiento a los compromisos y solicitar informes del progreso del proyecto. </t>
  </si>
  <si>
    <t xml:space="preserve">Teniendo en cuenta las condiciones del mercado laboral actual, la normatividad vigente  y las tablas de honorarios establecidas por la Universidad. </t>
  </si>
  <si>
    <t>Implementar estrategias que fortalezcan las competencias de los directores de proeyctos y sus equipos de trabajo al igual que los gestores de proeyctos de extensión, en temas de gestión d eproyectos y otros de interés institucional.</t>
  </si>
  <si>
    <t>Fortalecer las competencias del personal vinculados a los proyectos (competencias, formación, idoneidad, experticia, resistencia al cambio, entre otras)</t>
  </si>
  <si>
    <t xml:space="preserve">DNPERSONAL
DNEIPI
Direcciones de sede
</t>
  </si>
  <si>
    <t>DNEIPI</t>
  </si>
  <si>
    <t>Programa de capacitación virtual 24/7 en gestión de proyectos de extensión</t>
  </si>
  <si>
    <t>Brindar a través de mooodle el curso virtual en gestión de proyectos de extensión para cualquier director de proyecto e integrante de su equipo de trabajo</t>
  </si>
  <si>
    <t>Fortalecer las capacidades del diector del proyecto y su equio en temas de gestión en proyectos de extensión</t>
  </si>
  <si>
    <t>Establecer e implementar un plan de continuidad para el proyecto que se active cada vez que se presente amenazas naturales (terremonos, incendios, entre otros.)
Se pueden implementar los planes de los Comités de prevención del riesgo y atención de emergencias (CPRAE) de la sede respectiva</t>
  </si>
  <si>
    <t>Implementar en la formulación del proyecto los documentos de apoyo al momento de elaborar los estudios de costos y de mercado</t>
  </si>
  <si>
    <t xml:space="preserve">Disminuir la afectación a los recursos y entregables del proyecto por debilidades en los estudios de costo y de mercado </t>
  </si>
  <si>
    <t>Promover el fortalecimiento de competencias en estudios de mercado, financieros, tecnicos, admnistrativos, jurídicos requeridos para el proyecto.</t>
  </si>
  <si>
    <t>Implementar estrategias que fortalezcan las competencias de los directores de proyectos y sus equipos de trabajo al igual que los gestores de proyectos de extensión, en temas de en estudios de mercado, financieros, tecnicos, admnistrativos, jurídicos requeridos para el proyecto.</t>
  </si>
  <si>
    <t xml:space="preserve">
DNEIPI
Direcciones de sede
</t>
  </si>
  <si>
    <t>Implementar la normatividad y procedimientos aplicables para la solicitud, redistribución y devolución de los recursos financieros del proyecto.</t>
  </si>
  <si>
    <t>Director solicita
Unidad Administrativa- gestiona</t>
  </si>
  <si>
    <t xml:space="preserve">DIRECTOR </t>
  </si>
  <si>
    <t>DNEIPI
y Sedes</t>
  </si>
  <si>
    <t>Compartir a los equipos de los proyectos, los cambios o nuevas normatividades aplicables para proyectos de extensión</t>
  </si>
  <si>
    <t>Aportar al cumplimiento de la normatividad y reglamentación vigente para evitar sanciones o incumplimientos legales, reprocesos, retrasos, entre otros.</t>
  </si>
  <si>
    <t>Realizar el respectivo trámite para vincular  y/o desvincular oportunamente el personal para la ejecución del proyecto, teniendo en cuenta los tiempos establecidos en la Universidad para cubrir las vacantes del personal de planta y/o la contratación por prestación de servicios, según aplique.</t>
  </si>
  <si>
    <t>Elaborar y mantener actualizado un banco de hojas de vida docentes expertos en ciertas temáticas que puedan aportar al proyectos en eventos de contingencia.</t>
  </si>
  <si>
    <t>Crear un banco de hojas de vida de docentes expertos que pueda ser consultado por el director del proeycto y su equipo en caso que requiera un acompañamiento, asesoría o consulta particular para el proyecto, en los casos en los que el proeycto se encuentre con ausencias o insuficiencias de personal.</t>
  </si>
  <si>
    <t>Disminuir los efectos del proyecto por ausencias, insuficiencia y/o rotación del personal que apoya la gestión o ejecución de los proyectos.</t>
  </si>
  <si>
    <t>DNEIPI- construye
Director-consulta</t>
  </si>
  <si>
    <t>Dificultades en la obtención de licencias o permisos requeridos en el proyecto.</t>
  </si>
  <si>
    <t>Fallas en los recursos y activos requeridos para la ejecución del proyecto</t>
  </si>
  <si>
    <t>Actividades afectadas por el Incumplimiento o retrasos en la constitución de garantias requeridas en el proyecto</t>
  </si>
  <si>
    <t>Actividades y/o entregables (productos) afectados por Incumplimiento o mala interpretación en las especificaciones, condiciones, obligaciones, normas tecnicas o generales o cualquier otra relacionada en el proyecto</t>
  </si>
  <si>
    <t>Entregables y/o metas afectadas por Errores en las condiciones contractuales pactadas con la entidad contratante.</t>
  </si>
  <si>
    <t xml:space="preserve">Entregables (productos) y/o actividades afectados por Debilidad en el seguimiento y control por parte del equipo del proyecto </t>
  </si>
  <si>
    <t>Entregables (productos) y/o actividades afectados por Debilidades en el acompañamiento jurídico durante el ciclo de vida del proyecto</t>
  </si>
  <si>
    <t>Entregables (productos) y/o actividades afectados por Ausencia o deficiencias en la gestión documental de la información o entregables del proyecto</t>
  </si>
  <si>
    <t xml:space="preserve">Objetivos y/o metas afectados por la Inviabilidad técnica, financiera, económica, ambiental y social del proyecto durante su ejecución </t>
  </si>
  <si>
    <t>Entregables (productos) y/o metas afectadas por Retraso o incumplimiento en la entrega de los productos contractuales o de los ajustes solicitados por el contratante</t>
  </si>
  <si>
    <t xml:space="preserve">Entregables (productos) y/o actividades afectadas por Debilidades o dificultades en la interoperatividad y articulación del sistema Hermes con otros sistemas y tecnologias digitales de la Universidad </t>
  </si>
  <si>
    <t>Disminuir los efectos ocasionados por la rotación del personal vinculado al proyecto.</t>
  </si>
  <si>
    <t>Implementar un plan de capacitación en sistemas HERMES para los proyectos de extensión.</t>
  </si>
  <si>
    <t>Diseñar e implementar un plan de capacitacion en gestión de proyectos a través del sistema HERMES</t>
  </si>
  <si>
    <t>Fortalecer los conocimientos de los directores de proyecto y sus equipos en el manejo del sistema de información HERMES</t>
  </si>
  <si>
    <t>Consultar y usar los manuales, guías e instructivos del sistema HERMES  para la gestión del proyecto.</t>
  </si>
  <si>
    <t>El director del proyecto en los casos que sean necesarios debe de consutar los manuales respectivos del sistema de información HERMES que se encuentran dentro del sistema en el módulo de guias e instructivos.</t>
  </si>
  <si>
    <t>Identificar,  ajustar y socializar las modificaciones de los componentes del proyecto  que se vean afectados por cambios en el ámbito económico, social y cultural, legal o político a nivel local, municipal, departamental, nacional e internacional.</t>
  </si>
  <si>
    <t>Disminuir los impactos en el proyecto ocasionados por cambios en el ámbito económico, social y cultural, legal o político a nivel local, municipal, departamental, nacional e internacional.</t>
  </si>
  <si>
    <t xml:space="preserve">Definir e implementar un Plan de acción para  gestionar los cambios en el ámbito económico, social y cultural, legal o político a nivel local, municipal, departamental, nacional e internacional, que impactan el proyecto. </t>
  </si>
  <si>
    <t>Establecer un plan de acción para el proyecto.</t>
  </si>
  <si>
    <t xml:space="preserve">Establecer e implementar un plan de acción para el proyecto que se active cada vez que se presente cambios en el ámbito económico, social y cultural, legal o político a nivel local, municipal, departamental, nacional e internacional, que impactan el proyecto. </t>
  </si>
  <si>
    <t>Mitigar los retrasos o incumplimientos en las metas y entregables por medio de planes de acción.</t>
  </si>
  <si>
    <r>
      <rPr>
        <sz val="11"/>
        <rFont val="Calibri"/>
        <family val="2"/>
      </rPr>
      <t xml:space="preserve">Solicitar con antelación suficiente el pago de viáticos, teniendo en cuenta los tiempos históricos e imprevistos. </t>
    </r>
    <r>
      <rPr>
        <sz val="11"/>
        <color rgb="FFFF0000"/>
        <rFont val="Calibri"/>
        <family val="2"/>
      </rPr>
      <t xml:space="preserve">                                                                                                                                                                                </t>
    </r>
  </si>
  <si>
    <t>Prevenir incumplimientos en las actividades del proyecto por retrasos en la aprobación y pago de viáticos y otros conceptos.</t>
  </si>
  <si>
    <t>El director del proyecto debe tener en cuenta los trámites establecidos por las áreas financieras y administrativas así como los posibles eventos imprevistos que puedan retrasar los procesos internos para el pago de viaticos y otros conceptos a contratistas y proveedores, para solicitarlos con la antelación suficiente.</t>
  </si>
  <si>
    <t>Solicitar asesoría de la oficina de comercio exterior o quien haga sus veces, para el diligenciamiento de la documentación requerida para la importación de equipos, servicios o materiales.</t>
  </si>
  <si>
    <t>Diligenciar con el apoyo de la Oficina de Comercio Exterior o quienes haga sus veces la documentación requerida para la importación de equipos, servicios o materiales.</t>
  </si>
  <si>
    <t>Crear y actualizar un banco de proveedores con información de las diferentes entidades con los que se han contratado bienes o servicios con el fin de servir de fuente de consulta para posibles nuevos contratos al director del proyecto.</t>
  </si>
  <si>
    <t>Implementar los lineamientos para la transferencia de los recursos internos del proyecto</t>
  </si>
  <si>
    <t>Prevenir los retrasos en las transferencia de los recursos financieros internos del proyecto.</t>
  </si>
  <si>
    <t>Seguir los lineamientos y tiempos establecidos por las áreas financieras y administrativas para la transferencia de recursos internos del proyecto.</t>
  </si>
  <si>
    <t xml:space="preserve">Director
</t>
  </si>
  <si>
    <t xml:space="preserve">Seguimiento del flujo de caja del proyecto </t>
  </si>
  <si>
    <t>Detectar las desviaciones en el flujo de caja del proyecto, con el fin de implementar acciones que garanticen la sostenibilidad financiera del proyecto</t>
  </si>
  <si>
    <t>Realizar seguimiento periodico de los egresos e ingresos del proyecto con el fin implementar acciones que normalicen el flujo de caja del proyecto según el presupuestado.</t>
  </si>
  <si>
    <t>Prevenir errores y debilidades durante los procesos y trámites administrativos, contractuales y financieros internos ejecutados en los proyectos.</t>
  </si>
  <si>
    <t>Implementar con antelación suficiente los lineamientos, procedimientos, formatos y demás documentos actualizados aplicables en los procesos y trámites administrativos, contractuales y financieros internos requeridos en la ejecución de los proyectos.</t>
  </si>
  <si>
    <t>El director del proyecto y su equipo de trabajo debe asegurarse se implementar los documentos actualizados para los procesos y trámites del proyecto dentro de los tiempos establecidos por las áreas responsables, teniendo en cuenta posibles imprevistos que puedan surgir en el desarrollo del trámite.</t>
  </si>
  <si>
    <t>Elaborar y diligenciar un formato que contenga la Información del proyecto, descripción del bien o servicio, rubro de ejecución, valor y datos de la formalización de la contratación, que permita al director del proyecto controlar y presupuestar las adquisiciones contractuales necesarias para el proyecto.</t>
  </si>
  <si>
    <t>Disminuir los retrasos e inconvenientes antes y durante de los procesos y trámites de contratación de bienes y servicios.</t>
  </si>
  <si>
    <t>Inventario con los procesos y trámites administrativos, contractuales y financieros internos y sus días promedio de gestión.</t>
  </si>
  <si>
    <t>Revisar antes de la contratación el inventario de trámites administrativos, contractuales y financieros internos con el fin de tener en cuenta los tiempos que puede tardar su gestión, evitando así retrasos que puedan perjudicar al proyecto.</t>
  </si>
  <si>
    <t xml:space="preserve">Prevenir retrasos y debilidades en los procesos y trámites  administrativos, contractuales y financieros internos llevados a cabo en la ejecución de los proyectos. </t>
  </si>
  <si>
    <t xml:space="preserve">
Director
</t>
  </si>
  <si>
    <t>Implementar los planes, lineamientos, normativa o reglamentación institucional y gubernamental generada por la presencia de pandemias, epidemias y/o amenazas sanitarias (Brotes de virus, enfermedades contagiosas, plagas)</t>
  </si>
  <si>
    <t>Metas y objetivos retrasados y/o incumplidos por cambios Cambios en la administración o rotación de directivos internos o externos.</t>
  </si>
  <si>
    <t>Presentar los estudios y diseños derivados de los ajustes del proyecto a personas expertas y otras instancias pertinentes para su retroalimentación y aprobación</t>
  </si>
  <si>
    <t>Asegurar el concepto favorable de los estudios y diseños del proyecto, por parte de diferentes expertos e instancias pertinentes.</t>
  </si>
  <si>
    <t>Llevar a cabo reunione de contextualización con los nuevos directivos internos o externos que tengan interés o participación en el proyecto.</t>
  </si>
  <si>
    <t>Se deben realizar reuniones de contextualización y socialización con el nuevo personal designado por ejemplo como supervisor del contrato en las entidades contratantes con el fin de alinear a los nuevos integrantes con el estado actual del proyecto.</t>
  </si>
  <si>
    <t xml:space="preserve">Facilitar la integración de los nuevos integrantes con el estado actual del proyecto, disminuyendo los impactos por cambios en el personal. </t>
  </si>
  <si>
    <t xml:space="preserve">
Director 
</t>
  </si>
  <si>
    <t xml:space="preserve">Identificar, solicitar y ajustar oportunamente los componentes del proyecto (actividades, entregables, metas, objetivos específicos, costos,etc) que se vean afectados por  la presencia de pandemias, epidemias y/o amenazas sanitarias (Brotes de virus, enfermedades contagiosas, plagas) </t>
  </si>
  <si>
    <t xml:space="preserve">Realizar los trámites pertinentes para justar oportunamente los componentes del proyecto (actividades, entregables, metas, objetivos específicos, costos,etc)  afectados por por  la por  la presencia de pandemias, epidemias y/o amenazas sanitarias (Brotes de virus, enfermedades contagiosas, plagas) </t>
  </si>
  <si>
    <t>Establecer e implementar un plan de acción para el proyecto que se active cada vez que se presente haya presencia de pandemias, epidemias y/o amenazas sanitarias (Brotes de virus, enfermedades contagiosas, plagas)</t>
  </si>
  <si>
    <t>Seguimiento al inventario de equipos y bienes.</t>
  </si>
  <si>
    <t>Entregables (productos) retrasados o incumplidos por deficiencias de calidad por parte de la Universidad</t>
  </si>
  <si>
    <t>Entregables (productos) y/o actividades afectados por Demoras o incovenientes por parte de la entidad contratante en la etapa de cierre del proyecto </t>
  </si>
  <si>
    <t>RPE. 035</t>
  </si>
  <si>
    <t>RPE. 036</t>
  </si>
  <si>
    <t>RPE. 037</t>
  </si>
  <si>
    <t>RPE. 038</t>
  </si>
  <si>
    <t>RPE. 039</t>
  </si>
  <si>
    <t>RPE. 040</t>
  </si>
  <si>
    <t>RPE. 041</t>
  </si>
  <si>
    <t>RPE. 042</t>
  </si>
  <si>
    <t>Entregables (productos) y/o actividades afectados por Dificultades para el cumplimiento  de las condiciones financieras iniciales para la ejecución del proyecto</t>
  </si>
  <si>
    <t>Recursos afectados por Impuestos no contemplados en la planificación del proyecto que afectan su financiación</t>
  </si>
  <si>
    <t>Metas y/o objetivos afectados por la Imposibilidad de realizar ajustes en los componentes del proyecto por ausencia de flexibilidad a nivel tecnico, financiero, administrativo y jurídico.</t>
  </si>
  <si>
    <t>Entregables (productos) y/o actividades afectados por Conflictos entre los actores internos y/o externos del proyecto</t>
  </si>
  <si>
    <t>Recursos afectados por Cobro de impuesto o estampillas diferentes a las que efectivamente aplican a la Universidad Nacional de Colombia</t>
  </si>
  <si>
    <t>Recursos y/o metas afectadas por la Imposibilidad de alcanzar el  punto de equilibrio minimo para la apertura de las actividades de extensión en modalidad abierta en ECP</t>
  </si>
  <si>
    <t>Objetivos y/o actividades afectadas por la Poca participación o alto índice de deserción de los participantes en las actividades de ECP</t>
  </si>
  <si>
    <t>Entregables (productos) y/o activos afectados por Falta de claridad en las condiciones de propiedad intelectual definidas para los entregables y demás componentes del proyecto</t>
  </si>
  <si>
    <t>Definir e implementar estrategias para mediar y solucionar los  conflictos entre los actores internos o externos</t>
  </si>
  <si>
    <t>Establecer e implementar una estrategia que contemple desde el inicio y durante la ejecución del proyecto los diferentes conflictos que puedan presentarse entre los diferentes actores del proyecto y  les dé solución</t>
  </si>
  <si>
    <t>Mitigar los retrasos o incumplimientos en las actividades y entregables por medio de estrategias para la solución de conflictos</t>
  </si>
  <si>
    <t>Identificar o establecer posibles acciones alternas para los componentes administrativos, tecnicos, financieros o jurídicos con poca flexibilidad identificados en el proyecto</t>
  </si>
  <si>
    <t>Desde la formulación del proyecto, se deben detectar aquellas actividades con poca o ninguna holgura (flexibilidad) con el fin de establecer posibles acciones alternas que permitan, en caso de ser necesario, ajustar la actividad</t>
  </si>
  <si>
    <t>Contar con estrategias alternas para las actividades del proyecto poco flexibles con el fin de disminuir afectaciones a las metas y objetivos.</t>
  </si>
  <si>
    <t>si</t>
  </si>
  <si>
    <t>Disminuir el riesgo de suscribir minutas o contratos con clausulas de propiedad intelectual que no se puedan cumplir, que no incluyan los procedimientos establecidos por la universidad para los derechos patrimoniales</t>
  </si>
  <si>
    <t>Equipo de cursos abiertos UECP</t>
  </si>
  <si>
    <t>Garantizar la idoneidad del docente y el cumplimiento de los lineamientos del curso, dando cumplimiento a los objetivos de capacitación pactados en los contratos y en los "brochure" de las actividades en modalidad abierta.</t>
  </si>
  <si>
    <t>Seguimiento financiero a la facturas pendientes de pago de parte de las entidades o empresas privadas</t>
  </si>
  <si>
    <t>Revision y seguimiento al cumplimiento de las condiciones de propiedad intelectual</t>
  </si>
  <si>
    <t>Desde la formulación del proyecto se debe establecer e informar a las entidades sobre las condiciones de propiedad intelectual del proyecto. (Esta debe contar con una revisión jurídica). Posteriormente se debe  realizar un seguimiento periodico a las condiciones de propiedad intelectual pactadas (Si aplica).</t>
  </si>
  <si>
    <t>Director proyecto
Equipo de apoyo en facultades</t>
  </si>
  <si>
    <t xml:space="preserve">Revisiones operativas y financieras previo a la  apertura de actividades de ECP </t>
  </si>
  <si>
    <t>Se debe lleva un Control del punto de equilibrio de las actividades de ECP, para ello se valida el presupuesto con los pagos efectuados por los participantes de cada sub-proyecto, para verificar su viabilidad económica y dar apertura a la actividad de ECP.</t>
  </si>
  <si>
    <t xml:space="preserve">Disminuir la posibilidad de cancelación o aplazamiento de las actividades de ECP en modalidad abierta por inviabilidad financiera </t>
  </si>
  <si>
    <t>Disminuir las afectaciones al proyecto por cobros de estampillas e impuestos diferentes a los que efectivamente efectivamente aplican a la UNAL.</t>
  </si>
  <si>
    <t xml:space="preserve">Definir y realizar seguimiento a los conceptos por cobro de impuestos o estampillas causados en el proyecto </t>
  </si>
  <si>
    <t>Desde la revisión jurídica de los contratos, realizada en la formulación del proyecto, se verifica el cobro de las estampillas de acuerdo a la circular publicada por la Gerencia Nacional Financiera y Administrativa aplicables a la Universidad. Se debe revisar que los porcentajes de impuestos y estampillas causados al proyecto sean acordes a lo establecido en los circular publicada por la GNFA, en caso de nos ser así se debe solicitar del ajuste en la entidad contratante.</t>
  </si>
  <si>
    <t>Desde la propuesta del proyecto, se le informa a la entidad sobre el procedimiento que establece la universidad para el pago de las facturas.
Se deben establecer las  fechas de facturación de acuerdo al cronograma de pagos del contrato, posteriormente se debe hacer seguimiento con los interventores para verificar el estado de pago de las facturas, de la misma manera, se realiza una gestión de cobro con las empresas que tienen facturas a crédito pendientes de pago. 
Para el caso de acuerdos interfacultades, se hace seguimiento con la facultad lider para verificar que se realice la gestión de cobro con las entidades y se remitan las facturas a tiempo.</t>
  </si>
  <si>
    <t>Prevenir incumplimientos en el flujo de caja del proyecto, a través de seguimientos a las cuentas por cobrar del proyecto, con el fin de disminuir afectaciones a los entregables (productos) y/o actividades</t>
  </si>
  <si>
    <t>probabilidad</t>
  </si>
  <si>
    <t>Solicitar recursos (Unidad de Caja) a las Unidades Administrativas para cumplir con los compromisos contractuales del proyecto.</t>
  </si>
  <si>
    <t>En caso de que el contratante no haya realizado los pagos según el cronograma presupuestado,  el director del proyecto puede solicitar recursos financieros, denominado unidad de caja, a las Unidades Administrativas de la facultad respectiva para cubrir los compromisos contractuales del proyecto mientras la entidad contratnte se pone al día con los pagos</t>
  </si>
  <si>
    <t>Mitigar las afectaciones e incumplimientos a los compromisos contractuales del proyecto gestionando recursos temporales al interior de la Universidad.</t>
  </si>
  <si>
    <t>Seguimiento al enfoque académico de los docentes durante la ejecución de las actividades de ECP. (Aplica solo a proyectos de ECP)</t>
  </si>
  <si>
    <t xml:space="preserve">Para los cursos de extensión tanto en modalidad abierta como cerrada se tienen canales de comunicación con los asistentes durante la ejecución de las capacitaciones, con motivo de conocer la conformidad con el conferencista y el desarrollo del curso, para ello el primer canal de comunicación es el monitor del curso, también se consideran las comunicaciones oficiales o por otros medios.
Para el caso específico de cursos en modalidad cerrada se envían las hojas de vida de los conferencistas y fichas técnicas que incluyen temática, contenidos, cronogramas y el tema específico de capacitación para que sean aprobadas por la entidad. Adicionalmente, se garantiza la oportuna remisión de los contenidos y material audiovisual elaborado por el docente a la entidad o al ente que virtualizará el curso en esta modalidad.
</t>
  </si>
  <si>
    <t xml:space="preserve">Ajustar los entregables con base a las correcciones de la entidad contratante (interventor)
</t>
  </si>
  <si>
    <t>El director del proyecto debe realizar oportunamente los ajustes pertinentes a los entregables del proyecto según las diferentes correcciones y sugerencias de calidad solicitadas por el contratante.</t>
  </si>
  <si>
    <t>Corregir las deficiencias de calidad de los entregables del proyecto</t>
  </si>
  <si>
    <t>Llevar a cabo un seguimiento periodico al inventario de equipos, a los formatos de transferencia de equipos (hojas de salida) y la ubicación exacta de los bienes.</t>
  </si>
  <si>
    <t>Detectar las posibles afectaciones a los activos y recursos de proeycto por el hurto de equipos, herramientas, materiales y demás bienes necesarios para la ejecución del proyecto.</t>
  </si>
  <si>
    <t xml:space="preserve">
Revisar, identificar, solicitar y socializar los ajustes de los componentes del proyecto orientados a reetructurar el alcance del proyecto.
</t>
  </si>
  <si>
    <t xml:space="preserve">
Identificar y ajustar las modificaciones al alcance del proyecto, con base a los acuerdos con la entidad contratante en la etapa de formulación orientados a  reestructural el alcance y los objetivos del proyecto.</t>
  </si>
  <si>
    <t>Mitigar o reorientar las afectaciones al alcance del proyecto ocasionadas por dificultades en la obtención de licencias o permisos requeridos en el proyecto.</t>
  </si>
  <si>
    <t xml:space="preserve">Efectuar seguimiento al cumplimiento de tiempo y calidad de los productos o servicios pactados con la entidad contratante.
</t>
  </si>
  <si>
    <t xml:space="preserve">Establecer un esquema de seguimiento periódico o estrategia para revisar el avance en la entrega de los productos frente al cronograma pactado con el contratante, así como validar la calidad de los entregables. </t>
  </si>
  <si>
    <t>Verificar que los productos pactados con el contratante se entreguen en el tiempo establecido.</t>
  </si>
  <si>
    <t>Seguimiento para garantizar que los datos que reposan en los sistemas de información que maneja la universidad coincidan entre si</t>
  </si>
  <si>
    <t xml:space="preserve">Se realiza un control manual de la información que reposa en Quipu para que coincida con lo que está registrado en Hermes.
Para las actividades de ECP se lleva un control manual de los participantes en excel y de igual manera se notifica al sistema Hermes las fallas que se estén presentando. </t>
  </si>
  <si>
    <t>Garantizar que la información que reposa en los diferentes sistemas de información sea coherente</t>
  </si>
  <si>
    <t>Equipo de apoyo en facultades</t>
  </si>
  <si>
    <t>Po implementar</t>
  </si>
  <si>
    <t>CPE.001</t>
  </si>
  <si>
    <t>CPE.002</t>
  </si>
  <si>
    <t>CPE.003</t>
  </si>
  <si>
    <t>CPE.004</t>
  </si>
  <si>
    <t>CPE.005</t>
  </si>
  <si>
    <t>CPE.006</t>
  </si>
  <si>
    <t>CPE.007</t>
  </si>
  <si>
    <t>CPE.008</t>
  </si>
  <si>
    <t>CPE.009</t>
  </si>
  <si>
    <t>CPE.010</t>
  </si>
  <si>
    <t>CPE.011</t>
  </si>
  <si>
    <t>CPE.012</t>
  </si>
  <si>
    <t>CPE.013</t>
  </si>
  <si>
    <t>CPE.014</t>
  </si>
  <si>
    <t>CPE.015</t>
  </si>
  <si>
    <t>CPE.016</t>
  </si>
  <si>
    <t>CPE.017</t>
  </si>
  <si>
    <t>CPE.018</t>
  </si>
  <si>
    <t>CPE.019</t>
  </si>
  <si>
    <t>CPE.020</t>
  </si>
  <si>
    <t>CPE.021</t>
  </si>
  <si>
    <t>CPE.022</t>
  </si>
  <si>
    <t>CPE.023</t>
  </si>
  <si>
    <t>CPE.024</t>
  </si>
  <si>
    <t>CPE.025</t>
  </si>
  <si>
    <t>CPE.026</t>
  </si>
  <si>
    <t>CPE.027</t>
  </si>
  <si>
    <t>CPE.028</t>
  </si>
  <si>
    <t>CPE.029</t>
  </si>
  <si>
    <t>CPE.030</t>
  </si>
  <si>
    <t>CPE.031</t>
  </si>
  <si>
    <t>CRE. 032</t>
  </si>
  <si>
    <t>CRE. 033</t>
  </si>
  <si>
    <t>CRE. 034</t>
  </si>
  <si>
    <t>CRE. 035</t>
  </si>
  <si>
    <t>CRE. 036</t>
  </si>
  <si>
    <t>CPE. 037</t>
  </si>
  <si>
    <t>CPE. 038</t>
  </si>
  <si>
    <t>CPE. 039</t>
  </si>
  <si>
    <t>CPE. 040</t>
  </si>
  <si>
    <t>CPE. 041</t>
  </si>
  <si>
    <t>CPE. 042</t>
  </si>
  <si>
    <t>CPE. 043</t>
  </si>
  <si>
    <t>CPE. 044</t>
  </si>
  <si>
    <t>CPE. 045</t>
  </si>
  <si>
    <t>CPE. 046</t>
  </si>
  <si>
    <t>CPE. 047</t>
  </si>
  <si>
    <t>CPE. 048</t>
  </si>
  <si>
    <t>CPE. 049</t>
  </si>
  <si>
    <t>CPE. 050</t>
  </si>
  <si>
    <t>CPE. 051</t>
  </si>
  <si>
    <t>CPE. 052</t>
  </si>
  <si>
    <t>CPE. 053</t>
  </si>
  <si>
    <t xml:space="preserve">Revisar, identificar, solicitar y socializar los ajustes de los componentes del proyecto  que se vean afectados por cambios en el ámbito económico, social y cultural, legal o político a nivel local, municipal, departamental, nacional e internacional.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</si>
</sst>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2"/>
      <color theme="0"/>
      <name val="Calibri"/>
      <family val="2"/>
      <scheme val="minor"/>
    </font>
    <font>
      <b/>
      <sz val="9"/>
      <color indexed="81"/>
      <name val="Tahoma"/>
      <family val="2"/>
    </font>
    <font>
      <sz val="11"/>
      <color rgb="FF000000"/>
      <name val="Calibri"/>
      <family val="2"/>
      <scheme val="minor"/>
    </font>
    <font>
      <sz val="10"/>
      <color theme="1"/>
      <name val="Calibri"/>
      <family val="2"/>
      <scheme val="minor"/>
    </font>
    <font>
      <sz val="11"/>
      <color rgb="FF202124"/>
      <name val="Calibri"/>
      <family val="2"/>
      <scheme val="minor"/>
    </font>
    <font>
      <b/>
      <sz val="10"/>
      <color theme="1"/>
      <name val="Calibri"/>
      <family val="2"/>
      <scheme val="minor"/>
    </font>
    <font>
      <sz val="10"/>
      <color rgb="FF000000"/>
      <name val="Calibri"/>
      <family val="2"/>
      <scheme val="minor"/>
    </font>
    <font>
      <sz val="9"/>
      <color indexed="81"/>
      <name val="Tahoma"/>
      <family val="2"/>
    </font>
    <font>
      <sz val="7"/>
      <color theme="1"/>
      <name val="Calibri"/>
      <family val="2"/>
      <scheme val="minor"/>
    </font>
    <font>
      <sz val="11"/>
      <color theme="1"/>
      <name val="Calibri"/>
      <family val="2"/>
    </font>
    <font>
      <sz val="11"/>
      <color rgb="FF000000"/>
      <name val="Calibri"/>
      <family val="2"/>
    </font>
    <font>
      <sz val="11"/>
      <color rgb="FFFF0000"/>
      <name val="Calibri"/>
      <family val="2"/>
    </font>
    <font>
      <sz val="11"/>
      <name val="Calibri"/>
      <family val="2"/>
    </font>
    <font>
      <sz val="11"/>
      <color rgb="FFFF0000"/>
      <name val="Calibri"/>
      <family val="2"/>
      <scheme val="minor"/>
    </font>
    <font>
      <sz val="11"/>
      <name val="Calibri"/>
      <family val="2"/>
      <scheme val="minor"/>
    </font>
    <font>
      <sz val="9"/>
      <color indexed="81"/>
      <name val="Tahoma"/>
      <charset val="1"/>
    </font>
    <font>
      <b/>
      <sz val="9"/>
      <color indexed="81"/>
      <name val="Tahoma"/>
      <charset val="1"/>
    </font>
    <font>
      <sz val="8"/>
      <name val="Calibri"/>
      <family val="2"/>
      <scheme val="minor"/>
    </font>
    <font>
      <sz val="10"/>
      <color rgb="FFFF0000"/>
      <name val="Calibri"/>
      <family val="2"/>
      <scheme val="minor"/>
    </font>
    <font>
      <sz val="10"/>
      <name val="Calibri"/>
      <family val="2"/>
      <scheme val="minor"/>
    </font>
  </fonts>
  <fills count="20">
    <fill>
      <patternFill patternType="none"/>
    </fill>
    <fill>
      <patternFill patternType="gray125"/>
    </fill>
    <fill>
      <patternFill patternType="solid">
        <fgColor theme="1" tint="0.499984740745262"/>
        <bgColor indexed="64"/>
      </patternFill>
    </fill>
    <fill>
      <patternFill patternType="solid">
        <fgColor theme="8"/>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499984740745262"/>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rgb="FFDBE5F1"/>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32">
    <xf numFmtId="0" fontId="0" fillId="0" borderId="0" xfId="0"/>
    <xf numFmtId="0" fontId="1" fillId="5" borderId="2" xfId="1" applyFill="1" applyBorder="1" applyAlignment="1">
      <alignment horizontal="center" vertical="center" wrapText="1"/>
    </xf>
    <xf numFmtId="0" fontId="1" fillId="5" borderId="2" xfId="1" applyFill="1" applyBorder="1" applyAlignment="1">
      <alignment horizontal="center" vertical="center"/>
    </xf>
    <xf numFmtId="0" fontId="1" fillId="0" borderId="2" xfId="1" applyBorder="1" applyAlignment="1">
      <alignment wrapText="1"/>
    </xf>
    <xf numFmtId="0" fontId="2" fillId="0" borderId="1" xfId="1" applyFont="1" applyBorder="1"/>
    <xf numFmtId="0" fontId="3" fillId="0" borderId="0" xfId="0" applyFont="1" applyAlignment="1">
      <alignment wrapText="1"/>
    </xf>
    <xf numFmtId="0" fontId="7" fillId="0" borderId="0" xfId="0" applyFont="1" applyAlignment="1">
      <alignment vertical="top" wrapText="1" readingOrder="1"/>
    </xf>
    <xf numFmtId="0" fontId="1" fillId="0" borderId="2" xfId="1" applyBorder="1" applyAlignment="1">
      <alignment horizontal="center" vertical="center" wrapText="1"/>
    </xf>
    <xf numFmtId="0" fontId="8" fillId="1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9"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7"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9" fillId="0" borderId="0" xfId="0" applyFont="1"/>
    <xf numFmtId="0" fontId="8" fillId="0" borderId="0" xfId="0" applyFont="1"/>
    <xf numFmtId="0" fontId="0" fillId="0" borderId="0" xfId="0" applyAlignment="1">
      <alignment horizontal="center"/>
    </xf>
    <xf numFmtId="0" fontId="7" fillId="12" borderId="2" xfId="0" applyFont="1" applyFill="1" applyBorder="1" applyAlignment="1">
      <alignment horizontal="center" vertical="center" wrapText="1" readingOrder="1"/>
    </xf>
    <xf numFmtId="0" fontId="3" fillId="10" borderId="2" xfId="0" applyFont="1" applyFill="1" applyBorder="1" applyAlignment="1">
      <alignment horizontal="center" vertical="center" wrapText="1"/>
    </xf>
    <xf numFmtId="0" fontId="7" fillId="0" borderId="0" xfId="0" applyFont="1" applyBorder="1" applyAlignment="1">
      <alignment vertical="top" wrapText="1" readingOrder="1"/>
    </xf>
    <xf numFmtId="0" fontId="11" fillId="12" borderId="2" xfId="0" applyFont="1" applyFill="1" applyBorder="1" applyAlignment="1">
      <alignment horizontal="left" vertical="center" wrapText="1" readingOrder="1"/>
    </xf>
    <xf numFmtId="0" fontId="3" fillId="10" borderId="2" xfId="0" applyFont="1" applyFill="1" applyBorder="1" applyAlignment="1">
      <alignment wrapText="1"/>
    </xf>
    <xf numFmtId="0" fontId="10" fillId="10" borderId="2" xfId="0" applyFont="1" applyFill="1" applyBorder="1" applyAlignment="1">
      <alignment wrapText="1"/>
    </xf>
    <xf numFmtId="0" fontId="0" fillId="10" borderId="2" xfId="0" applyFill="1" applyBorder="1" applyAlignment="1">
      <alignment horizontal="center" vertical="center"/>
    </xf>
    <xf numFmtId="0" fontId="7" fillId="11" borderId="2" xfId="0" applyFont="1" applyFill="1" applyBorder="1" applyAlignment="1">
      <alignment horizontal="left" vertical="center" wrapText="1" readingOrder="1"/>
    </xf>
    <xf numFmtId="0" fontId="11" fillId="11" borderId="2" xfId="0" applyFont="1" applyFill="1" applyBorder="1" applyAlignment="1">
      <alignment horizontal="justify" vertical="top" wrapText="1" readingOrder="1"/>
    </xf>
    <xf numFmtId="0" fontId="3" fillId="10" borderId="8" xfId="0" applyFont="1" applyFill="1" applyBorder="1" applyAlignment="1">
      <alignment horizontal="center" wrapText="1"/>
    </xf>
    <xf numFmtId="0" fontId="3" fillId="10" borderId="9" xfId="0" applyFont="1" applyFill="1" applyBorder="1" applyAlignment="1">
      <alignment wrapText="1"/>
    </xf>
    <xf numFmtId="0" fontId="7" fillId="11" borderId="9" xfId="0" applyFont="1" applyFill="1" applyBorder="1" applyAlignment="1">
      <alignment horizontal="center" vertical="center" wrapText="1" readingOrder="1"/>
    </xf>
    <xf numFmtId="0" fontId="3" fillId="10" borderId="12" xfId="0" applyFont="1" applyFill="1" applyBorder="1"/>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2" xfId="0" applyBorder="1"/>
    <xf numFmtId="0" fontId="9" fillId="0" borderId="2" xfId="0" applyFont="1" applyBorder="1"/>
    <xf numFmtId="0" fontId="1" fillId="13" borderId="2" xfId="1" applyFill="1" applyBorder="1" applyAlignment="1">
      <alignment wrapText="1"/>
    </xf>
    <xf numFmtId="0" fontId="1" fillId="0" borderId="0" xfId="1" applyAlignment="1">
      <alignment horizontal="center" vertical="center"/>
    </xf>
    <xf numFmtId="0" fontId="8" fillId="0" borderId="2" xfId="1" applyFont="1" applyBorder="1" applyAlignment="1">
      <alignment horizontal="center" vertical="center" wrapText="1"/>
    </xf>
    <xf numFmtId="0" fontId="13" fillId="0" borderId="2" xfId="1" applyFont="1" applyBorder="1" applyAlignment="1">
      <alignment horizontal="center" vertical="center" wrapText="1"/>
    </xf>
    <xf numFmtId="0" fontId="1" fillId="0" borderId="0" xfId="1" applyAlignment="1">
      <alignment wrapText="1"/>
    </xf>
    <xf numFmtId="9" fontId="0" fillId="0" borderId="2" xfId="2" applyFont="1" applyBorder="1" applyAlignment="1">
      <alignment horizontal="center" vertical="center" wrapText="1"/>
    </xf>
    <xf numFmtId="0" fontId="2" fillId="14" borderId="3" xfId="1" applyFont="1" applyFill="1" applyBorder="1" applyAlignment="1">
      <alignment horizontal="center" vertical="center" wrapText="1"/>
    </xf>
    <xf numFmtId="1" fontId="1" fillId="0" borderId="0" xfId="3" applyNumberFormat="1" applyAlignment="1">
      <alignment wrapText="1"/>
    </xf>
    <xf numFmtId="2" fontId="1" fillId="0" borderId="0" xfId="1" applyNumberFormat="1" applyAlignment="1">
      <alignment wrapText="1"/>
    </xf>
    <xf numFmtId="0" fontId="0" fillId="0" borderId="4" xfId="0" applyBorder="1" applyAlignment="1">
      <alignment horizontal="center" vertical="center" wrapText="1"/>
    </xf>
    <xf numFmtId="0" fontId="0" fillId="0" borderId="4" xfId="0" applyBorder="1"/>
    <xf numFmtId="0" fontId="0" fillId="0" borderId="13" xfId="0" applyBorder="1" applyAlignment="1">
      <alignment horizontal="center" vertical="center" wrapText="1"/>
    </xf>
    <xf numFmtId="0" fontId="0" fillId="0" borderId="13" xfId="0" applyBorder="1"/>
    <xf numFmtId="0" fontId="1" fillId="15" borderId="2" xfId="1" applyFill="1" applyBorder="1" applyAlignment="1">
      <alignment horizontal="center" vertical="center" wrapText="1"/>
    </xf>
    <xf numFmtId="0" fontId="14" fillId="17" borderId="2" xfId="0" applyFont="1" applyFill="1" applyBorder="1" applyAlignment="1">
      <alignment horizontal="left" vertical="center" wrapText="1"/>
    </xf>
    <xf numFmtId="0" fontId="15" fillId="0" borderId="2" xfId="0" applyFont="1" applyBorder="1" applyAlignment="1">
      <alignment horizontal="center" vertical="center" wrapText="1"/>
    </xf>
    <xf numFmtId="0" fontId="15" fillId="17" borderId="2" xfId="0" applyFont="1" applyFill="1" applyBorder="1" applyAlignment="1">
      <alignment horizontal="justify" vertical="center" wrapText="1"/>
    </xf>
    <xf numFmtId="0" fontId="15" fillId="0" borderId="2" xfId="0" applyFont="1" applyBorder="1" applyAlignment="1">
      <alignment vertical="center" wrapText="1"/>
    </xf>
    <xf numFmtId="0" fontId="15" fillId="18" borderId="2" xfId="0" applyFont="1" applyFill="1" applyBorder="1" applyAlignment="1">
      <alignment horizontal="center" vertical="center" wrapText="1"/>
    </xf>
    <xf numFmtId="0" fontId="17" fillId="0" borderId="2" xfId="0" applyFont="1" applyBorder="1" applyAlignment="1">
      <alignment horizontal="justify" vertical="center" wrapText="1"/>
    </xf>
    <xf numFmtId="0" fontId="11" fillId="11" borderId="2" xfId="0" applyFont="1" applyFill="1" applyBorder="1" applyAlignment="1">
      <alignment horizontal="justify" vertical="center" wrapText="1" readingOrder="1"/>
    </xf>
    <xf numFmtId="0" fontId="0" fillId="0" borderId="2" xfId="0" applyBorder="1" applyAlignment="1">
      <alignment horizontal="center" vertical="center" wrapText="1"/>
    </xf>
    <xf numFmtId="0" fontId="15"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0" fillId="11" borderId="3" xfId="0" applyFill="1" applyBorder="1" applyAlignment="1">
      <alignment horizontal="center" vertical="center" wrapText="1"/>
    </xf>
    <xf numFmtId="0" fontId="15" fillId="11" borderId="2" xfId="0" applyFont="1" applyFill="1" applyBorder="1" applyAlignment="1">
      <alignment horizontal="center" vertical="center" wrapText="1"/>
    </xf>
    <xf numFmtId="0" fontId="0" fillId="11" borderId="2" xfId="0" applyFill="1" applyBorder="1" applyAlignment="1">
      <alignment horizontal="center" vertical="center" wrapText="1"/>
    </xf>
    <xf numFmtId="0" fontId="1" fillId="11" borderId="2" xfId="1" applyFill="1" applyBorder="1" applyAlignment="1">
      <alignment horizontal="center" vertical="center" wrapText="1"/>
    </xf>
    <xf numFmtId="0" fontId="8" fillId="11" borderId="2" xfId="1" applyFont="1" applyFill="1" applyBorder="1" applyAlignment="1">
      <alignment horizontal="center" vertical="center" wrapText="1"/>
    </xf>
    <xf numFmtId="0" fontId="13" fillId="11" borderId="2" xfId="1" applyFont="1" applyFill="1" applyBorder="1" applyAlignment="1">
      <alignment horizontal="center" vertical="center" wrapText="1"/>
    </xf>
    <xf numFmtId="9" fontId="0" fillId="11" borderId="2" xfId="2" applyFont="1" applyFill="1" applyBorder="1" applyAlignment="1">
      <alignment horizontal="center" vertical="center" wrapText="1"/>
    </xf>
    <xf numFmtId="0" fontId="0" fillId="11" borderId="2" xfId="0" applyFill="1" applyBorder="1" applyAlignment="1">
      <alignment vertical="center" wrapText="1"/>
    </xf>
    <xf numFmtId="0" fontId="19" fillId="11" borderId="2" xfId="0" applyFont="1" applyFill="1" applyBorder="1" applyAlignment="1">
      <alignment vertical="center" wrapText="1"/>
    </xf>
    <xf numFmtId="0" fontId="1" fillId="11" borderId="2" xfId="1" applyFill="1" applyBorder="1" applyAlignment="1">
      <alignment horizontal="center" vertical="center"/>
    </xf>
    <xf numFmtId="0" fontId="15" fillId="11" borderId="2" xfId="0" applyFont="1" applyFill="1" applyBorder="1" applyAlignment="1">
      <alignment vertical="center" wrapText="1"/>
    </xf>
    <xf numFmtId="0" fontId="17" fillId="11" borderId="2"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7" fillId="11" borderId="2" xfId="0" applyFont="1" applyFill="1" applyBorder="1" applyAlignment="1">
      <alignment vertical="center" wrapText="1"/>
    </xf>
    <xf numFmtId="0" fontId="1" fillId="11" borderId="16" xfId="1" applyFill="1" applyBorder="1" applyAlignment="1">
      <alignment horizontal="center" vertical="center" wrapText="1"/>
    </xf>
    <xf numFmtId="0" fontId="0" fillId="0" borderId="2" xfId="0" applyBorder="1" applyAlignment="1">
      <alignment horizontal="center" vertical="center" wrapText="1"/>
    </xf>
    <xf numFmtId="0" fontId="1" fillId="6" borderId="15" xfId="1" applyFont="1" applyFill="1" applyBorder="1" applyAlignment="1">
      <alignment horizontal="center" vertical="center" wrapText="1"/>
    </xf>
    <xf numFmtId="0" fontId="1" fillId="6" borderId="16" xfId="1" applyFont="1"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xf>
    <xf numFmtId="0" fontId="0" fillId="10" borderId="2" xfId="0" applyFill="1" applyBorder="1" applyAlignment="1">
      <alignment horizontal="center"/>
    </xf>
    <xf numFmtId="0" fontId="7" fillId="11" borderId="2" xfId="0" applyFont="1" applyFill="1" applyBorder="1" applyAlignment="1">
      <alignment horizontal="center" vertical="center" wrapText="1" readingOrder="1"/>
    </xf>
    <xf numFmtId="0" fontId="7" fillId="12" borderId="3" xfId="0" applyFont="1" applyFill="1" applyBorder="1" applyAlignment="1">
      <alignment horizontal="center" vertical="center" wrapText="1" readingOrder="1"/>
    </xf>
    <xf numFmtId="0" fontId="7" fillId="12" borderId="14" xfId="0" applyFont="1" applyFill="1" applyBorder="1" applyAlignment="1">
      <alignment horizontal="center" vertical="center" wrapText="1" readingOrder="1"/>
    </xf>
    <xf numFmtId="0" fontId="7" fillId="10" borderId="2" xfId="0" applyFont="1" applyFill="1" applyBorder="1" applyAlignment="1">
      <alignment horizontal="center" vertical="center" wrapText="1" readingOrder="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xf>
    <xf numFmtId="0" fontId="3" fillId="10" borderId="11" xfId="0" applyFont="1" applyFill="1" applyBorder="1" applyAlignment="1">
      <alignment horizontal="center"/>
    </xf>
    <xf numFmtId="0" fontId="3" fillId="10" borderId="2" xfId="0" applyFont="1" applyFill="1" applyBorder="1" applyAlignment="1">
      <alignment horizontal="center" vertical="center" wrapText="1"/>
    </xf>
    <xf numFmtId="0" fontId="7" fillId="12" borderId="2" xfId="0" applyFont="1" applyFill="1" applyBorder="1" applyAlignment="1">
      <alignment horizontal="center" vertical="center" wrapText="1" readingOrder="1"/>
    </xf>
    <xf numFmtId="0" fontId="2" fillId="3" borderId="5" xfId="1" applyFont="1" applyFill="1" applyBorder="1" applyAlignment="1">
      <alignment horizontal="center"/>
    </xf>
    <xf numFmtId="0" fontId="2" fillId="3" borderId="6" xfId="1" applyFont="1" applyFill="1" applyBorder="1" applyAlignment="1">
      <alignment horizontal="center"/>
    </xf>
    <xf numFmtId="0" fontId="2" fillId="3" borderId="7" xfId="1" applyFont="1" applyFill="1" applyBorder="1" applyAlignment="1">
      <alignment horizontal="center"/>
    </xf>
    <xf numFmtId="0" fontId="2" fillId="4" borderId="2" xfId="1" applyFont="1" applyFill="1" applyBorder="1" applyAlignment="1">
      <alignment horizontal="center"/>
    </xf>
    <xf numFmtId="0" fontId="0" fillId="0" borderId="3" xfId="0" applyFill="1" applyBorder="1" applyAlignment="1">
      <alignment horizontal="center" vertical="center" wrapText="1"/>
    </xf>
    <xf numFmtId="0" fontId="15" fillId="0" borderId="3" xfId="0" applyFont="1" applyFill="1" applyBorder="1" applyAlignment="1">
      <alignment horizontal="center" vertical="center" wrapText="1"/>
    </xf>
    <xf numFmtId="0" fontId="0" fillId="0" borderId="3" xfId="0" applyFill="1" applyBorder="1" applyAlignment="1">
      <alignment vertical="center" wrapText="1"/>
    </xf>
    <xf numFmtId="0" fontId="1" fillId="0" borderId="2" xfId="1" applyBorder="1" applyAlignment="1">
      <alignment horizontal="center" vertical="center"/>
    </xf>
    <xf numFmtId="0" fontId="1" fillId="0" borderId="2" xfId="1" applyBorder="1" applyAlignment="1">
      <alignment vertical="center"/>
    </xf>
    <xf numFmtId="0" fontId="8" fillId="11" borderId="2" xfId="0" applyFont="1" applyFill="1" applyBorder="1" applyAlignment="1">
      <alignment horizontal="center" vertical="center" wrapText="1"/>
    </xf>
    <xf numFmtId="9" fontId="8" fillId="11" borderId="2" xfId="2"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 fillId="11" borderId="2" xfId="1" applyFill="1" applyBorder="1" applyAlignment="1">
      <alignment vertical="center"/>
    </xf>
    <xf numFmtId="0" fontId="1" fillId="0" borderId="0" xfId="1" applyAlignment="1">
      <alignment vertical="center"/>
    </xf>
    <xf numFmtId="0" fontId="2" fillId="16" borderId="1" xfId="1" applyFont="1" applyFill="1" applyBorder="1" applyAlignment="1">
      <alignment horizontal="center" vertical="center"/>
    </xf>
    <xf numFmtId="0" fontId="1" fillId="11" borderId="0" xfId="1" applyFill="1" applyAlignment="1">
      <alignment vertical="center" wrapText="1"/>
    </xf>
    <xf numFmtId="0" fontId="1" fillId="11" borderId="2" xfId="1" applyFill="1" applyBorder="1" applyAlignment="1">
      <alignment vertical="center" wrapText="1"/>
    </xf>
    <xf numFmtId="1" fontId="1" fillId="11" borderId="0" xfId="3" applyNumberFormat="1" applyFill="1" applyAlignment="1">
      <alignment vertical="center" wrapText="1"/>
    </xf>
    <xf numFmtId="2" fontId="1" fillId="11" borderId="0" xfId="1" applyNumberFormat="1" applyFill="1" applyAlignment="1">
      <alignment vertical="center" wrapText="1"/>
    </xf>
    <xf numFmtId="0" fontId="1" fillId="11" borderId="0" xfId="1" applyFill="1" applyAlignment="1">
      <alignment vertical="center"/>
    </xf>
    <xf numFmtId="0" fontId="1" fillId="17" borderId="0" xfId="1" applyFill="1" applyAlignment="1">
      <alignment vertical="center"/>
    </xf>
    <xf numFmtId="0" fontId="4" fillId="0" borderId="0" xfId="1" applyFont="1" applyAlignment="1">
      <alignment vertical="center"/>
    </xf>
    <xf numFmtId="0" fontId="5" fillId="2" borderId="0" xfId="1" applyFont="1" applyFill="1" applyBorder="1" applyAlignment="1">
      <alignment vertical="center"/>
    </xf>
    <xf numFmtId="0" fontId="5" fillId="2" borderId="17" xfId="1" applyFont="1" applyFill="1" applyBorder="1" applyAlignment="1">
      <alignment vertical="center"/>
    </xf>
    <xf numFmtId="0" fontId="14" fillId="11" borderId="2" xfId="0" applyFont="1" applyFill="1" applyBorder="1" applyAlignment="1">
      <alignment vertical="center" wrapText="1"/>
    </xf>
    <xf numFmtId="0" fontId="8" fillId="11" borderId="2" xfId="0" applyFont="1" applyFill="1" applyBorder="1" applyAlignment="1">
      <alignment vertical="center" wrapText="1"/>
    </xf>
    <xf numFmtId="0" fontId="8" fillId="11" borderId="13" xfId="0" applyFont="1" applyFill="1" applyBorder="1" applyAlignment="1">
      <alignment vertical="center" wrapText="1"/>
    </xf>
    <xf numFmtId="0" fontId="15" fillId="0" borderId="2" xfId="0" applyFont="1" applyFill="1" applyBorder="1" applyAlignment="1">
      <alignment vertical="center" wrapText="1"/>
    </xf>
    <xf numFmtId="0" fontId="18" fillId="0" borderId="2" xfId="0" applyFont="1" applyFill="1" applyBorder="1" applyAlignment="1">
      <alignment vertical="center" wrapText="1"/>
    </xf>
    <xf numFmtId="0" fontId="17" fillId="0" borderId="2" xfId="0" applyFont="1" applyFill="1" applyBorder="1" applyAlignment="1">
      <alignment vertical="center" wrapText="1"/>
    </xf>
    <xf numFmtId="0" fontId="16" fillId="0" borderId="2" xfId="0" applyFont="1" applyFill="1" applyBorder="1" applyAlignment="1">
      <alignment vertical="center" wrapText="1"/>
    </xf>
    <xf numFmtId="0" fontId="16" fillId="19" borderId="2" xfId="0" applyFont="1" applyFill="1" applyBorder="1" applyAlignment="1">
      <alignment vertical="center" wrapText="1"/>
    </xf>
    <xf numFmtId="0" fontId="17" fillId="19" borderId="2" xfId="0" applyFont="1" applyFill="1" applyBorder="1" applyAlignment="1">
      <alignment vertical="center" wrapText="1"/>
    </xf>
    <xf numFmtId="0" fontId="14" fillId="0" borderId="2" xfId="0" applyFont="1" applyFill="1" applyBorder="1" applyAlignment="1">
      <alignment vertical="center" wrapText="1"/>
    </xf>
    <xf numFmtId="0" fontId="15" fillId="17" borderId="2" xfId="0" applyFont="1" applyFill="1" applyBorder="1" applyAlignment="1">
      <alignment vertical="center" wrapText="1"/>
    </xf>
    <xf numFmtId="0" fontId="14" fillId="0" borderId="3" xfId="0" applyFont="1" applyFill="1" applyBorder="1" applyAlignment="1">
      <alignment vertical="center" wrapText="1"/>
    </xf>
    <xf numFmtId="0" fontId="17" fillId="0" borderId="3" xfId="0" applyFont="1" applyFill="1" applyBorder="1" applyAlignment="1">
      <alignment vertical="center" wrapText="1"/>
    </xf>
    <xf numFmtId="0" fontId="8" fillId="11" borderId="0" xfId="0" applyFont="1" applyFill="1" applyBorder="1" applyAlignment="1">
      <alignment vertical="center" wrapText="1"/>
    </xf>
    <xf numFmtId="0" fontId="23" fillId="11" borderId="2" xfId="0" applyFont="1" applyFill="1" applyBorder="1" applyAlignment="1">
      <alignment horizontal="center" vertical="center" wrapText="1"/>
    </xf>
    <xf numFmtId="0" fontId="1" fillId="0" borderId="2" xfId="1" applyFill="1" applyBorder="1" applyAlignment="1">
      <alignment horizontal="center" vertical="center"/>
    </xf>
    <xf numFmtId="0" fontId="0" fillId="17" borderId="2" xfId="0" applyFill="1" applyBorder="1" applyAlignment="1">
      <alignment horizontal="center" vertical="center" wrapText="1"/>
    </xf>
    <xf numFmtId="0" fontId="1" fillId="0" borderId="3" xfId="1" applyFill="1" applyBorder="1" applyAlignment="1">
      <alignment horizontal="center" vertical="center"/>
    </xf>
    <xf numFmtId="0" fontId="24" fillId="11" borderId="2" xfId="0" applyFont="1" applyFill="1" applyBorder="1" applyAlignment="1">
      <alignment horizontal="center" vertical="center" wrapText="1"/>
    </xf>
  </cellXfs>
  <cellStyles count="4">
    <cellStyle name="Normal" xfId="0" builtinId="0"/>
    <cellStyle name="Normal 2" xfId="1" xr:uid="{C1185CB7-ADDD-4260-B468-CD7C39F4D53E}"/>
    <cellStyle name="Porcentaje" xfId="3" builtinId="5"/>
    <cellStyle name="Porcentaje 2" xfId="2" xr:uid="{005263A2-99A0-4AAB-BF2C-87282B555F63}"/>
  </cellStyles>
  <dxfs count="51">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
      <font>
        <color auto="1"/>
      </font>
      <fill>
        <patternFill>
          <bgColor rgb="FFF20000"/>
        </patternFill>
      </fill>
    </dxf>
    <dxf>
      <font>
        <color auto="1"/>
      </font>
      <fill>
        <patternFill>
          <bgColor rgb="FFFFFF00"/>
        </patternFill>
      </fill>
    </dxf>
    <dxf>
      <font>
        <color auto="1"/>
      </font>
      <fill>
        <patternFill>
          <bgColor rgb="FF00B050"/>
        </patternFill>
      </fill>
    </dxf>
  </dxfs>
  <tableStyles count="0" defaultTableStyle="TableStyleMedium2" defaultPivotStyle="PivotStyleLight16"/>
  <colors>
    <mruColors>
      <color rgb="FFF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Google%20Drive\Documentos\Documentos%20principales\SIGA%20UNAL\2021\1%20-2%20METOD%20Y%20EQUIPO%20GR\RProyectos\2021\Parametrizaci&#243;n%20SI\PARAMETRIZACI&#211;N%20RyC%209-3-21%20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TROALIMENTACI&#211;N%20SEDES/Cat&#225;logo%20de%20controles%20riesgos%20de%20extensi&#243;n_ingenier&#237;aE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Amenazas Generales"/>
      <sheetName val="Redaccion de riesgos"/>
      <sheetName val="Parametrización Riesgos"/>
      <sheetName val="Tablas"/>
      <sheetName val="Ejem Catalogo Riesgos"/>
      <sheetName val="Ejem Evaluacion Control"/>
      <sheetName val="Parámetros "/>
    </sheetNames>
    <sheetDataSet>
      <sheetData sheetId="0" refreshError="1"/>
      <sheetData sheetId="1" refreshError="1"/>
      <sheetData sheetId="2" refreshError="1"/>
      <sheetData sheetId="3" refreshError="1"/>
      <sheetData sheetId="4" refreshError="1"/>
      <sheetData sheetId="5" refreshError="1"/>
      <sheetData sheetId="6">
        <row r="4">
          <cell r="W4" t="str">
            <v>MONITOREO EFICACIA DEL CONTROL</v>
          </cell>
        </row>
        <row r="5">
          <cell r="W5" t="str">
            <v>De acuerdo a la complejidad del control: (Simple / Complejo)</v>
          </cell>
        </row>
        <row r="6">
          <cell r="W6">
            <v>1</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
      <sheetName val="Parámetros"/>
      <sheetName val="Otros -revisar"/>
    </sheetNames>
    <sheetDataSet>
      <sheetData sheetId="0"/>
      <sheetData sheetId="1">
        <row r="4">
          <cell r="D4" t="str">
            <v>Permanente (Diario)</v>
          </cell>
          <cell r="E4">
            <v>3</v>
          </cell>
        </row>
        <row r="5">
          <cell r="D5" t="str">
            <v xml:space="preserve">Permanente (Constante) </v>
          </cell>
          <cell r="E5">
            <v>3</v>
          </cell>
        </row>
        <row r="6">
          <cell r="D6" t="str">
            <v xml:space="preserve">Periódico (Semanal) </v>
          </cell>
          <cell r="E6">
            <v>2</v>
          </cell>
        </row>
        <row r="7">
          <cell r="D7" t="str">
            <v>Periódico (Quincenal)</v>
          </cell>
          <cell r="E7">
            <v>2</v>
          </cell>
        </row>
        <row r="8">
          <cell r="D8" t="str">
            <v xml:space="preserve">Periódico (Mensual) </v>
          </cell>
          <cell r="E8">
            <v>2</v>
          </cell>
        </row>
        <row r="9">
          <cell r="D9" t="str">
            <v xml:space="preserve">Periódico (Bimestral) </v>
          </cell>
          <cell r="E9">
            <v>2</v>
          </cell>
        </row>
        <row r="10">
          <cell r="D10" t="str">
            <v xml:space="preserve">Periódico (Trimestral) </v>
          </cell>
          <cell r="E10">
            <v>2</v>
          </cell>
        </row>
        <row r="11">
          <cell r="D11" t="str">
            <v xml:space="preserve">Periódico (Semestral) </v>
          </cell>
          <cell r="E11">
            <v>2</v>
          </cell>
        </row>
        <row r="12">
          <cell r="D12" t="str">
            <v>Periódico (Anual)</v>
          </cell>
          <cell r="E12">
            <v>2</v>
          </cell>
        </row>
        <row r="13">
          <cell r="D13" t="str">
            <v>Ocasional o por evento</v>
          </cell>
          <cell r="E13">
            <v>1</v>
          </cell>
        </row>
        <row r="20">
          <cell r="C20" t="str">
            <v>Preventivo</v>
          </cell>
          <cell r="E20">
            <v>3</v>
          </cell>
        </row>
        <row r="21">
          <cell r="C21" t="str">
            <v>Detectivo</v>
          </cell>
          <cell r="E21">
            <v>2</v>
          </cell>
        </row>
        <row r="22">
          <cell r="C22" t="str">
            <v>Correctivo</v>
          </cell>
          <cell r="E22">
            <v>1</v>
          </cell>
        </row>
        <row r="23">
          <cell r="C23" t="str">
            <v>Total</v>
          </cell>
          <cell r="E23">
            <v>3</v>
          </cell>
        </row>
        <row r="24">
          <cell r="C24" t="str">
            <v>Parcial</v>
          </cell>
          <cell r="E24">
            <v>2</v>
          </cell>
        </row>
        <row r="25">
          <cell r="C25" t="str">
            <v>Baja</v>
          </cell>
          <cell r="E25">
            <v>1</v>
          </cell>
        </row>
        <row r="26">
          <cell r="C26" t="str">
            <v>Nula</v>
          </cell>
          <cell r="E26">
            <v>0</v>
          </cell>
        </row>
        <row r="27">
          <cell r="C27" t="str">
            <v>Automático</v>
          </cell>
          <cell r="E27">
            <v>3</v>
          </cell>
        </row>
        <row r="28">
          <cell r="C28" t="str">
            <v>Semiautomático</v>
          </cell>
          <cell r="E28">
            <v>2</v>
          </cell>
        </row>
        <row r="29">
          <cell r="C29" t="str">
            <v>Manual</v>
          </cell>
          <cell r="E29">
            <v>1</v>
          </cell>
        </row>
        <row r="33">
          <cell r="C33" t="str">
            <v>Definido, documentado,  implementado  socializado y con seguimiento</v>
          </cell>
          <cell r="E33">
            <v>5</v>
          </cell>
        </row>
        <row r="34">
          <cell r="C34" t="str">
            <v>Definido, documentado,  implementado y socializado</v>
          </cell>
          <cell r="E34">
            <v>4</v>
          </cell>
        </row>
        <row r="35">
          <cell r="C35" t="str">
            <v>Definido, documentado e implementado</v>
          </cell>
          <cell r="E35">
            <v>3</v>
          </cell>
        </row>
        <row r="36">
          <cell r="C36" t="str">
            <v>Definido y documentado</v>
          </cell>
          <cell r="E36">
            <v>2</v>
          </cell>
        </row>
        <row r="37">
          <cell r="C37" t="str">
            <v>Definido</v>
          </cell>
          <cell r="E37">
            <v>1</v>
          </cell>
        </row>
        <row r="38">
          <cell r="C38" t="str">
            <v>Control Institucional</v>
          </cell>
          <cell r="E38">
            <v>3</v>
          </cell>
        </row>
        <row r="39">
          <cell r="C39" t="str">
            <v>Control de Gestión</v>
          </cell>
          <cell r="E39">
            <v>2</v>
          </cell>
        </row>
        <row r="40">
          <cell r="C40" t="str">
            <v>Autocontrol</v>
          </cell>
          <cell r="E40">
            <v>2</v>
          </cell>
        </row>
        <row r="41">
          <cell r="E41">
            <v>20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0"/>
  <sheetViews>
    <sheetView tabSelected="1" zoomScaleNormal="100" workbookViewId="0">
      <pane xSplit="1" ySplit="4" topLeftCell="B5" activePane="bottomRight" state="frozen"/>
      <selection pane="topRight" activeCell="C1" sqref="C1"/>
      <selection pane="bottomLeft" activeCell="A5" sqref="A5"/>
      <selection pane="bottomRight" activeCell="B5" sqref="B5"/>
    </sheetView>
  </sheetViews>
  <sheetFormatPr baseColWidth="10" defaultColWidth="11.42578125" defaultRowHeight="15" x14ac:dyDescent="0.25"/>
  <cols>
    <col min="1" max="1" width="11.42578125" style="35"/>
    <col min="2" max="2" width="43.28515625" style="102" customWidth="1"/>
    <col min="3" max="3" width="10.28515625" style="35" customWidth="1"/>
    <col min="4" max="4" width="53.7109375" style="102" customWidth="1"/>
    <col min="5" max="5" width="60.28515625" style="102" customWidth="1"/>
    <col min="6" max="6" width="44.85546875" style="102" customWidth="1"/>
    <col min="7" max="7" width="26.5703125" style="35" customWidth="1"/>
    <col min="8" max="8" width="19.85546875" style="35" customWidth="1"/>
    <col min="9" max="9" width="14.85546875" style="35" customWidth="1"/>
    <col min="10" max="10" width="15.7109375" style="35" customWidth="1"/>
    <col min="11" max="11" width="5" style="102" customWidth="1"/>
    <col min="12" max="12" width="13.85546875" style="35" customWidth="1"/>
    <col min="13" max="13" width="2.42578125" style="35" customWidth="1"/>
    <col min="14" max="14" width="11.42578125" style="35"/>
    <col min="15" max="15" width="2.42578125" style="35" customWidth="1"/>
    <col min="16" max="16" width="13.7109375" style="35" bestFit="1" customWidth="1"/>
    <col min="17" max="17" width="2.42578125" style="35" customWidth="1"/>
    <col min="18" max="18" width="19.28515625" style="35" customWidth="1"/>
    <col min="19" max="19" width="2.42578125" style="35" customWidth="1"/>
    <col min="20" max="20" width="20.5703125" style="35" customWidth="1"/>
    <col min="21" max="21" width="2.42578125" style="35" customWidth="1"/>
    <col min="22" max="22" width="19" style="35" customWidth="1"/>
    <col min="23" max="23" width="2.42578125" style="35" customWidth="1"/>
    <col min="24" max="24" width="14.5703125" style="35" customWidth="1"/>
    <col min="25" max="25" width="13" style="35" customWidth="1"/>
    <col min="26" max="26" width="9.7109375" style="35" customWidth="1"/>
    <col min="27" max="27" width="5" style="102" customWidth="1"/>
    <col min="28" max="16384" width="11.42578125" style="102"/>
  </cols>
  <sheetData>
    <row r="1" spans="1:29" ht="18.75" x14ac:dyDescent="0.25">
      <c r="D1" s="110" t="s">
        <v>210</v>
      </c>
      <c r="E1" s="110"/>
      <c r="F1" s="110"/>
      <c r="G1" s="110"/>
      <c r="H1" s="110"/>
      <c r="I1" s="110"/>
      <c r="J1" s="110"/>
      <c r="K1" s="110"/>
      <c r="L1" s="110"/>
      <c r="M1" s="110"/>
      <c r="N1" s="110"/>
      <c r="O1" s="110"/>
      <c r="P1" s="110"/>
      <c r="Q1" s="110"/>
      <c r="R1" s="110"/>
      <c r="S1" s="110"/>
      <c r="T1" s="110"/>
      <c r="U1" s="110"/>
      <c r="V1" s="110"/>
      <c r="W1" s="110"/>
      <c r="X1" s="110"/>
      <c r="Y1" s="110"/>
      <c r="Z1" s="110"/>
    </row>
    <row r="3" spans="1:29" ht="15.75" x14ac:dyDescent="0.25">
      <c r="A3" s="111" t="s">
        <v>0</v>
      </c>
      <c r="B3" s="111"/>
      <c r="C3" s="111"/>
      <c r="D3" s="111"/>
      <c r="E3" s="111"/>
      <c r="F3" s="111"/>
      <c r="G3" s="111"/>
      <c r="H3" s="111"/>
      <c r="I3" s="111"/>
      <c r="J3" s="112"/>
      <c r="L3" s="103" t="s">
        <v>1</v>
      </c>
      <c r="M3" s="103"/>
      <c r="N3" s="103"/>
      <c r="O3" s="103"/>
      <c r="P3" s="103"/>
      <c r="Q3" s="103"/>
      <c r="R3" s="103"/>
      <c r="S3" s="103"/>
      <c r="T3" s="103"/>
      <c r="U3" s="103"/>
      <c r="V3" s="103"/>
      <c r="W3" s="103"/>
      <c r="X3" s="103"/>
      <c r="Y3" s="103"/>
      <c r="Z3" s="103"/>
    </row>
    <row r="4" spans="1:29" s="35" customFormat="1" ht="36" customHeight="1" x14ac:dyDescent="0.25">
      <c r="A4" s="1" t="s">
        <v>224</v>
      </c>
      <c r="B4" s="1" t="s">
        <v>2</v>
      </c>
      <c r="C4" s="1" t="s">
        <v>222</v>
      </c>
      <c r="D4" s="2" t="s">
        <v>3</v>
      </c>
      <c r="E4" s="2" t="s">
        <v>4</v>
      </c>
      <c r="F4" s="2" t="s">
        <v>5</v>
      </c>
      <c r="G4" s="2" t="s">
        <v>6</v>
      </c>
      <c r="H4" s="1" t="s">
        <v>272</v>
      </c>
      <c r="I4" s="1" t="s">
        <v>40</v>
      </c>
      <c r="J4" s="1" t="s">
        <v>128</v>
      </c>
      <c r="L4" s="75" t="s">
        <v>223</v>
      </c>
      <c r="M4" s="76"/>
      <c r="N4" s="75" t="s">
        <v>127</v>
      </c>
      <c r="O4" s="76"/>
      <c r="P4" s="75" t="s">
        <v>129</v>
      </c>
      <c r="Q4" s="76"/>
      <c r="R4" s="75" t="s">
        <v>130</v>
      </c>
      <c r="S4" s="76"/>
      <c r="T4" s="75" t="s">
        <v>131</v>
      </c>
      <c r="U4" s="76"/>
      <c r="V4" s="75" t="s">
        <v>132</v>
      </c>
      <c r="W4" s="76"/>
      <c r="X4" s="40" t="s">
        <v>146</v>
      </c>
      <c r="Y4" s="40" t="s">
        <v>126</v>
      </c>
      <c r="Z4" s="40" t="s">
        <v>133</v>
      </c>
    </row>
    <row r="5" spans="1:29" s="104" customFormat="1" ht="75" x14ac:dyDescent="0.25">
      <c r="A5" s="73" t="s">
        <v>225</v>
      </c>
      <c r="B5" s="113" t="s">
        <v>267</v>
      </c>
      <c r="C5" s="60" t="s">
        <v>431</v>
      </c>
      <c r="D5" s="69" t="s">
        <v>185</v>
      </c>
      <c r="E5" s="66" t="s">
        <v>186</v>
      </c>
      <c r="F5" s="69" t="s">
        <v>187</v>
      </c>
      <c r="G5" s="60" t="s">
        <v>195</v>
      </c>
      <c r="H5" s="60" t="s">
        <v>198</v>
      </c>
      <c r="I5" s="68" t="s">
        <v>122</v>
      </c>
      <c r="J5" s="60" t="s">
        <v>125</v>
      </c>
      <c r="L5" s="61" t="s">
        <v>16</v>
      </c>
      <c r="M5" s="62" cm="1">
        <f t="array" ref="M5">_xlfn.IFS(L5=Parámetros!$C$20,Parámetros!$E$20,L5=Parámetros!$C$21,Parámetros!$E$21,L5=Parámetros!$C$22,Parámetros!$E$22,ISBLANK(L5),0)</f>
        <v>2</v>
      </c>
      <c r="N5" s="62" t="s">
        <v>23</v>
      </c>
      <c r="O5" s="62" cm="1">
        <f t="array" ref="O5">_xlfn.IFS(N5=Parámetros!$C$23,Parámetros!$E$23,N5=Parámetros!$C$24,Parámetros!$E$24,N5=Parámetros!$C$25,Parámetros!$E$25,N5=Parámetros!$C$26,Parámetros!$E$26,ISBLANK(N5),0)</f>
        <v>2</v>
      </c>
      <c r="P5" s="63" t="s">
        <v>39</v>
      </c>
      <c r="Q5" s="62" cm="1">
        <f t="array" ref="Q5">_xlfn.IFS(P5=Parámetros!$C$27,Parámetros!$E$27,P5=Parámetros!$C$28,Parámetros!$E$28,P5=Parámetros!$C$29,Parámetros!$E$29,ISBLANK(P5),0)</f>
        <v>2</v>
      </c>
      <c r="R5" s="64" t="s">
        <v>271</v>
      </c>
      <c r="S5" s="62" cm="1">
        <f t="array" ref="S5">_xlfn.IFS(R5=Parámetros!$D$4,Parámetros!$E$4,R5=Parámetros!$D$5,Parámetros!$E$5,R5=Parámetros!$D$6,Parámetros!$E$6,R5=Parámetros!$D$7,Parámetros!$E$7,R5=Parámetros!$D$8,Parámetros!$E$8,R5=Parámetros!$D$9,Parámetros!$E$9,R5=Parámetros!$D$10,Parámetros!$E$10,R5=Parámetros!$D$11,Parámetros!$E$11,R5=Parámetros!$D$12,Parámetros!$E$12,R5=Parámetros!$D$13,Parámetros!$E$13,ISBLANK(R5),0)</f>
        <v>1</v>
      </c>
      <c r="T5" s="64" t="s">
        <v>74</v>
      </c>
      <c r="U5" s="62" cm="1">
        <f t="array" ref="U5">_xlfn.IFS(T5=Parámetros!$C$33,Parámetros!$E$33,T5=Parámetros!$C$34,Parámetros!$E$34,T5=Parámetros!$C$35,Parámetros!$E$35,T5=Parámetros!$C$36,Parámetros!$E$36,T5=Parámetros!$C$37,Parámetros!$E$37,ISBLANK(T5),0)</f>
        <v>3</v>
      </c>
      <c r="V5" s="64" t="s">
        <v>38</v>
      </c>
      <c r="W5" s="47" cm="1">
        <f t="array" ref="W5">_xlfn.IFS(V5=Parámetros!$C$38,Parámetros!$E$38,V5=Parámetros!$C$39,Parámetros!$E$39,V5=Parámetros!$C$40,Parámetros!$E$40,ISBLANK(V5),0)</f>
        <v>2</v>
      </c>
      <c r="X5" s="62">
        <f t="shared" ref="X5:X21" si="0">SUM(M5:W5)</f>
        <v>12</v>
      </c>
      <c r="Y5" s="65">
        <f>X5/Parámetros!$E$41</f>
        <v>0.6</v>
      </c>
      <c r="Z5" s="62" t="str">
        <f t="shared" ref="Z5:Z21" si="1">IF(Y5&lt;=59%,"Baja",IF(Y5&lt;80%,"Media","Alta"))</f>
        <v>Media</v>
      </c>
      <c r="AA5" s="105"/>
      <c r="AB5" s="106"/>
      <c r="AC5" s="107"/>
    </row>
    <row r="6" spans="1:29" s="104" customFormat="1" ht="75" x14ac:dyDescent="0.25">
      <c r="A6" s="73" t="s">
        <v>225</v>
      </c>
      <c r="B6" s="113" t="s">
        <v>267</v>
      </c>
      <c r="C6" s="60" t="s">
        <v>432</v>
      </c>
      <c r="D6" s="69" t="s">
        <v>188</v>
      </c>
      <c r="E6" s="66" t="s">
        <v>189</v>
      </c>
      <c r="F6" s="69" t="s">
        <v>190</v>
      </c>
      <c r="G6" s="60" t="s">
        <v>195</v>
      </c>
      <c r="H6" s="60" t="s">
        <v>118</v>
      </c>
      <c r="I6" s="68" t="s">
        <v>121</v>
      </c>
      <c r="J6" s="60" t="s">
        <v>124</v>
      </c>
      <c r="L6" s="61" t="s">
        <v>13</v>
      </c>
      <c r="M6" s="62" cm="1">
        <f t="array" ref="M6">_xlfn.IFS(L6=Parámetros!$C$20,Parámetros!$E$20,L6=Parámetros!$C$21,Parámetros!$E$21,L6=Parámetros!$C$22,Parámetros!$E$22,ISBLANK(L6),0)</f>
        <v>3</v>
      </c>
      <c r="N6" s="62" t="s">
        <v>22</v>
      </c>
      <c r="O6" s="62" cm="1">
        <f t="array" ref="O6">_xlfn.IFS(N6=Parámetros!$C$23,Parámetros!$E$23,N6=Parámetros!$C$24,Parámetros!$E$24,N6=Parámetros!$C$25,Parámetros!$E$25,N6=Parámetros!$C$26,Parámetros!$E$26,ISBLANK(N6),0)</f>
        <v>3</v>
      </c>
      <c r="P6" s="63" t="s">
        <v>29</v>
      </c>
      <c r="Q6" s="62" cm="1">
        <f t="array" ref="Q6">_xlfn.IFS(P6=Parámetros!$C$27,Parámetros!$E$27,P6=Parámetros!$C$28,Parámetros!$E$28,P6=Parámetros!$C$29,Parámetros!$E$29,ISBLANK(P6),0)</f>
        <v>1</v>
      </c>
      <c r="R6" s="64" t="s">
        <v>53</v>
      </c>
      <c r="S6" s="62" cm="1">
        <f t="array" ref="S6">_xlfn.IFS(R6=Parámetros!$D$4,Parámetros!$E$4,R6=Parámetros!$D$5,Parámetros!$E$5,R6=Parámetros!$D$6,Parámetros!$E$6,R6=Parámetros!$D$7,Parámetros!$E$7,R6=Parámetros!$D$8,Parámetros!$E$8,R6=Parámetros!$D$9,Parámetros!$E$9,R6=Parámetros!$D$10,Parámetros!$E$10,R6=Parámetros!$D$11,Parámetros!$E$11,R6=Parámetros!$D$12,Parámetros!$E$12,R6=Parámetros!$D$13,Parámetros!$E$13,ISBLANK(R6),0)</f>
        <v>3</v>
      </c>
      <c r="T6" s="64" t="s">
        <v>74</v>
      </c>
      <c r="U6" s="62" cm="1">
        <f t="array" ref="U6">_xlfn.IFS(T6=Parámetros!$C$33,Parámetros!$E$33,T6=Parámetros!$C$34,Parámetros!$E$34,T6=Parámetros!$C$35,Parámetros!$E$35,T6=Parámetros!$C$36,Parámetros!$E$36,T6=Parámetros!$C$37,Parámetros!$E$37,ISBLANK(T6),0)</f>
        <v>3</v>
      </c>
      <c r="V6" s="64" t="s">
        <v>38</v>
      </c>
      <c r="W6" s="62" cm="1">
        <f t="array" ref="W6">_xlfn.IFS(V6=Parámetros!$C$38,Parámetros!$E$38,V6=Parámetros!$C$39,Parámetros!$E$39,V6=Parámetros!$C$40,Parámetros!$E$40,ISBLANK(V6),0)</f>
        <v>2</v>
      </c>
      <c r="X6" s="62">
        <f t="shared" si="0"/>
        <v>15</v>
      </c>
      <c r="Y6" s="65">
        <f>X6/Parámetros!$E$41</f>
        <v>0.75</v>
      </c>
      <c r="Z6" s="62" t="str">
        <f t="shared" si="1"/>
        <v>Media</v>
      </c>
      <c r="AA6" s="105"/>
      <c r="AB6" s="106"/>
      <c r="AC6" s="107"/>
    </row>
    <row r="7" spans="1:29" s="104" customFormat="1" ht="78" customHeight="1" x14ac:dyDescent="0.25">
      <c r="A7" s="73" t="s">
        <v>225</v>
      </c>
      <c r="B7" s="113" t="s">
        <v>267</v>
      </c>
      <c r="C7" s="60" t="s">
        <v>433</v>
      </c>
      <c r="D7" s="69" t="s">
        <v>191</v>
      </c>
      <c r="E7" s="66" t="s">
        <v>216</v>
      </c>
      <c r="F7" s="69" t="s">
        <v>217</v>
      </c>
      <c r="G7" s="60" t="s">
        <v>273</v>
      </c>
      <c r="H7" s="60" t="s">
        <v>118</v>
      </c>
      <c r="I7" s="68" t="s">
        <v>121</v>
      </c>
      <c r="J7" s="60" t="s">
        <v>125</v>
      </c>
      <c r="L7" s="61" t="s">
        <v>18</v>
      </c>
      <c r="M7" s="62" cm="1">
        <f t="array" ref="M7">_xlfn.IFS(L7=Parámetros!$C$20,Parámetros!$E$20,L7=Parámetros!$C$21,Parámetros!$E$21,L7=Parámetros!$C$22,Parámetros!$E$22,ISBLANK(L7),0)</f>
        <v>1</v>
      </c>
      <c r="N7" s="62" t="s">
        <v>23</v>
      </c>
      <c r="O7" s="62" cm="1">
        <f t="array" ref="O7">_xlfn.IFS(N7=Parámetros!$C$23,Parámetros!$E$23,N7=Parámetros!$C$24,Parámetros!$E$24,N7=Parámetros!$C$25,Parámetros!$E$25,N7=Parámetros!$C$26,Parámetros!$E$26,ISBLANK(N7),0)</f>
        <v>2</v>
      </c>
      <c r="P7" s="63" t="s">
        <v>29</v>
      </c>
      <c r="Q7" s="62" cm="1">
        <f t="array" ref="Q7">_xlfn.IFS(P7=Parámetros!$C$27,Parámetros!$E$27,P7=Parámetros!$C$28,Parámetros!$E$28,P7=Parámetros!$C$29,Parámetros!$E$29,ISBLANK(P7),0)</f>
        <v>1</v>
      </c>
      <c r="R7" s="64" t="s">
        <v>271</v>
      </c>
      <c r="S7" s="62" cm="1">
        <f t="array" ref="S7">_xlfn.IFS(R7=Parámetros!$D$4,Parámetros!$E$4,R7=Parámetros!$D$5,Parámetros!$E$5,R7=Parámetros!$D$6,Parámetros!$E$6,R7=Parámetros!$D$7,Parámetros!$E$7,R7=Parámetros!$D$8,Parámetros!$E$8,R7=Parámetros!$D$9,Parámetros!$E$9,R7=Parámetros!$D$10,Parámetros!$E$10,R7=Parámetros!$D$11,Parámetros!$E$11,R7=Parámetros!$D$12,Parámetros!$E$12,R7=Parámetros!$D$13,Parámetros!$E$13,ISBLANK(R7),0)</f>
        <v>1</v>
      </c>
      <c r="T7" s="64" t="s">
        <v>72</v>
      </c>
      <c r="U7" s="62" cm="1">
        <f t="array" ref="U7">_xlfn.IFS(T7=Parámetros!$C$33,Parámetros!$E$33,T7=Parámetros!$C$34,Parámetros!$E$34,T7=Parámetros!$C$35,Parámetros!$E$35,T7=Parámetros!$C$36,Parámetros!$E$36,T7=Parámetros!$C$37,Parámetros!$E$37,ISBLANK(T7),0)</f>
        <v>5</v>
      </c>
      <c r="V7" s="64" t="s">
        <v>38</v>
      </c>
      <c r="W7" s="62" cm="1">
        <f t="array" ref="W7">_xlfn.IFS(V7=Parámetros!$C$38,Parámetros!$E$38,V7=Parámetros!$C$39,Parámetros!$E$39,V7=Parámetros!$C$40,Parámetros!$E$40,ISBLANK(V7),0)</f>
        <v>2</v>
      </c>
      <c r="X7" s="62">
        <f t="shared" si="0"/>
        <v>12</v>
      </c>
      <c r="Y7" s="65">
        <f>X7/Parámetros!$E$41</f>
        <v>0.6</v>
      </c>
      <c r="Z7" s="62" t="str">
        <f t="shared" si="1"/>
        <v>Media</v>
      </c>
      <c r="AA7" s="105"/>
      <c r="AB7" s="106"/>
      <c r="AC7" s="107"/>
    </row>
    <row r="8" spans="1:29" s="104" customFormat="1" ht="76.5" customHeight="1" x14ac:dyDescent="0.25">
      <c r="A8" s="60" t="s">
        <v>226</v>
      </c>
      <c r="B8" s="113" t="s">
        <v>264</v>
      </c>
      <c r="C8" s="60" t="s">
        <v>434</v>
      </c>
      <c r="D8" s="72" t="s">
        <v>170</v>
      </c>
      <c r="E8" s="66" t="s">
        <v>274</v>
      </c>
      <c r="F8" s="72" t="s">
        <v>275</v>
      </c>
      <c r="G8" s="60" t="s">
        <v>195</v>
      </c>
      <c r="H8" s="60" t="s">
        <v>118</v>
      </c>
      <c r="I8" s="68" t="s">
        <v>122</v>
      </c>
      <c r="J8" s="60" t="s">
        <v>124</v>
      </c>
      <c r="L8" s="61" t="s">
        <v>13</v>
      </c>
      <c r="M8" s="62" cm="1">
        <f t="array" ref="M8">_xlfn.IFS(L8=Parámetros!$C$20,Parámetros!$E$20,L8=Parámetros!$C$21,Parámetros!$E$21,L8=Parámetros!$C$22,Parámetros!$E$22,ISBLANK(L8),0)</f>
        <v>3</v>
      </c>
      <c r="N8" s="62" t="s">
        <v>23</v>
      </c>
      <c r="O8" s="62" cm="1">
        <f t="array" ref="O8">_xlfn.IFS(N8=Parámetros!$C$23,Parámetros!$E$23,N8=Parámetros!$C$24,Parámetros!$E$24,N8=Parámetros!$C$25,Parámetros!$E$25,N8=Parámetros!$C$26,Parámetros!$E$26,ISBLANK(N8),0)</f>
        <v>2</v>
      </c>
      <c r="P8" s="63" t="s">
        <v>39</v>
      </c>
      <c r="Q8" s="62" cm="1">
        <f t="array" ref="Q8">_xlfn.IFS(P8=Parámetros!$C$27,Parámetros!$E$27,P8=Parámetros!$C$28,Parámetros!$E$28,P8=Parámetros!$C$29,Parámetros!$E$29,ISBLANK(P8),0)</f>
        <v>2</v>
      </c>
      <c r="R8" s="64" t="s">
        <v>61</v>
      </c>
      <c r="S8" s="62" cm="1">
        <f t="array" ref="S8">_xlfn.IFS(R8=Parámetros!$D$4,Parámetros!$E$4,R8=Parámetros!$D$5,Parámetros!$E$5,R8=Parámetros!$D$6,Parámetros!$E$6,R8=Parámetros!$D$7,Parámetros!$E$7,R8=Parámetros!$D$8,Parámetros!$E$8,R8=Parámetros!$D$9,Parámetros!$E$9,R8=Parámetros!$D$10,Parámetros!$E$10,R8=Parámetros!$D$11,Parámetros!$E$11,R8=Parámetros!$D$12,Parámetros!$E$12,R8=Parámetros!$D$13,Parámetros!$E$13,ISBLANK(R8),0)</f>
        <v>2</v>
      </c>
      <c r="T8" s="64" t="s">
        <v>73</v>
      </c>
      <c r="U8" s="62" cm="1">
        <f t="array" ref="U8">_xlfn.IFS(T8=Parámetros!$C$33,Parámetros!$E$33,T8=Parámetros!$C$34,Parámetros!$E$34,T8=Parámetros!$C$35,Parámetros!$E$35,T8=Parámetros!$C$36,Parámetros!$E$36,T8=Parámetros!$C$37,Parámetros!$E$37,ISBLANK(T8),0)</f>
        <v>4</v>
      </c>
      <c r="V8" s="64" t="s">
        <v>38</v>
      </c>
      <c r="W8" s="62" cm="1">
        <f t="array" ref="W8">_xlfn.IFS(V8=Parámetros!$C$38,Parámetros!$E$38,V8=Parámetros!$C$39,Parámetros!$E$39,V8=Parámetros!$C$40,Parámetros!$E$40,ISBLANK(V8),0)</f>
        <v>2</v>
      </c>
      <c r="X8" s="62">
        <f t="shared" si="0"/>
        <v>15</v>
      </c>
      <c r="Y8" s="65">
        <f>X8/Parámetros!$E$41</f>
        <v>0.75</v>
      </c>
      <c r="Z8" s="62" t="str">
        <f t="shared" si="1"/>
        <v>Media</v>
      </c>
      <c r="AA8" s="105"/>
      <c r="AB8" s="106"/>
      <c r="AC8" s="107"/>
    </row>
    <row r="9" spans="1:29" s="104" customFormat="1" ht="76.5" customHeight="1" x14ac:dyDescent="0.25">
      <c r="A9" s="60" t="s">
        <v>227</v>
      </c>
      <c r="B9" s="113" t="s">
        <v>264</v>
      </c>
      <c r="C9" s="60" t="s">
        <v>435</v>
      </c>
      <c r="D9" s="72" t="s">
        <v>276</v>
      </c>
      <c r="E9" s="66" t="s">
        <v>277</v>
      </c>
      <c r="F9" s="72" t="s">
        <v>278</v>
      </c>
      <c r="G9" s="60" t="s">
        <v>279</v>
      </c>
      <c r="H9" s="60" t="s">
        <v>118</v>
      </c>
      <c r="I9" s="68" t="s">
        <v>121</v>
      </c>
      <c r="J9" s="60" t="s">
        <v>125</v>
      </c>
      <c r="L9" s="61" t="s">
        <v>18</v>
      </c>
      <c r="M9" s="62" cm="1">
        <f t="array" ref="M9">_xlfn.IFS(L9=Parámetros!$C$20,Parámetros!$E$20,L9=Parámetros!$C$21,Parámetros!$E$21,L9=Parámetros!$C$22,Parámetros!$E$22,ISBLANK(L9),0)</f>
        <v>1</v>
      </c>
      <c r="N9" s="62" t="s">
        <v>22</v>
      </c>
      <c r="O9" s="62" cm="1">
        <f t="array" ref="O9">_xlfn.IFS(N9=Parámetros!$C$23,Parámetros!$E$23,N9=Parámetros!$C$24,Parámetros!$E$24,N9=Parámetros!$C$25,Parámetros!$E$25,N9=Parámetros!$C$26,Parámetros!$E$26,ISBLANK(N9),0)</f>
        <v>3</v>
      </c>
      <c r="P9" s="63" t="s">
        <v>39</v>
      </c>
      <c r="Q9" s="62" cm="1">
        <f t="array" ref="Q9">_xlfn.IFS(P9=Parámetros!$C$27,Parámetros!$E$27,P9=Parámetros!$C$28,Parámetros!$E$28,P9=Parámetros!$C$29,Parámetros!$E$29,ISBLANK(P9),0)</f>
        <v>2</v>
      </c>
      <c r="R9" s="64" t="s">
        <v>271</v>
      </c>
      <c r="S9" s="62" cm="1">
        <f t="array" ref="S9">_xlfn.IFS(R9=Parámetros!$D$4,Parámetros!$E$4,R9=Parámetros!$D$5,Parámetros!$E$5,R9=Parámetros!$D$6,Parámetros!$E$6,R9=Parámetros!$D$7,Parámetros!$E$7,R9=Parámetros!$D$8,Parámetros!$E$8,R9=Parámetros!$D$9,Parámetros!$E$9,R9=Parámetros!$D$10,Parámetros!$E$10,R9=Parámetros!$D$11,Parámetros!$E$11,R9=Parámetros!$D$12,Parámetros!$E$12,R9=Parámetros!$D$13,Parámetros!$E$13,ISBLANK(R9),0)</f>
        <v>1</v>
      </c>
      <c r="T9" s="64" t="s">
        <v>73</v>
      </c>
      <c r="U9" s="62" cm="1">
        <f t="array" ref="U9">_xlfn.IFS(T9=Parámetros!$C$33,Parámetros!$E$33,T9=Parámetros!$C$34,Parámetros!$E$34,T9=Parámetros!$C$35,Parámetros!$E$35,T9=Parámetros!$C$36,Parámetros!$E$36,T9=Parámetros!$C$37,Parámetros!$E$37,ISBLANK(T9),0)</f>
        <v>4</v>
      </c>
      <c r="V9" s="64" t="s">
        <v>38</v>
      </c>
      <c r="W9" s="62" cm="1">
        <f t="array" ref="W9">_xlfn.IFS(V9=Parámetros!$C$38,Parámetros!$E$38,V9=Parámetros!$C$39,Parámetros!$E$39,V9=Parámetros!$C$40,Parámetros!$E$40,ISBLANK(V9),0)</f>
        <v>2</v>
      </c>
      <c r="X9" s="62">
        <f t="shared" si="0"/>
        <v>13</v>
      </c>
      <c r="Y9" s="65">
        <f>X9/Parámetros!$E$41</f>
        <v>0.65</v>
      </c>
      <c r="Z9" s="62" t="str">
        <f t="shared" si="1"/>
        <v>Media</v>
      </c>
      <c r="AA9" s="105"/>
      <c r="AB9" s="106"/>
      <c r="AC9" s="107"/>
    </row>
    <row r="10" spans="1:29" s="104" customFormat="1" ht="75" customHeight="1" x14ac:dyDescent="0.25">
      <c r="A10" s="61" t="s">
        <v>227</v>
      </c>
      <c r="B10" s="113" t="s">
        <v>266</v>
      </c>
      <c r="C10" s="60" t="s">
        <v>436</v>
      </c>
      <c r="D10" s="69" t="s">
        <v>167</v>
      </c>
      <c r="E10" s="66" t="s">
        <v>280</v>
      </c>
      <c r="F10" s="69" t="s">
        <v>281</v>
      </c>
      <c r="G10" s="60" t="s">
        <v>282</v>
      </c>
      <c r="H10" s="60" t="s">
        <v>198</v>
      </c>
      <c r="I10" s="68" t="s">
        <v>121</v>
      </c>
      <c r="J10" s="60" t="s">
        <v>124</v>
      </c>
      <c r="L10" s="61" t="s">
        <v>13</v>
      </c>
      <c r="M10" s="62" cm="1">
        <f t="array" ref="M10">_xlfn.IFS(L10=Parámetros!$C$20,Parámetros!$E$20,L10=Parámetros!$C$21,Parámetros!$E$21,L10=Parámetros!$C$22,Parámetros!$E$22,ISBLANK(L10),0)</f>
        <v>3</v>
      </c>
      <c r="N10" s="62" t="s">
        <v>22</v>
      </c>
      <c r="O10" s="62" cm="1">
        <f t="array" ref="O10">_xlfn.IFS(N10=Parámetros!$C$23,Parámetros!$E$23,N10=Parámetros!$C$24,Parámetros!$E$24,N10=Parámetros!$C$25,Parámetros!$E$25,N10=Parámetros!$C$26,Parámetros!$E$26,ISBLANK(N10),0)</f>
        <v>3</v>
      </c>
      <c r="P10" s="63" t="s">
        <v>39</v>
      </c>
      <c r="Q10" s="62" cm="1">
        <f t="array" ref="Q10">_xlfn.IFS(P10=Parámetros!$C$27,Parámetros!$E$27,P10=Parámetros!$C$28,Parámetros!$E$28,P10=Parámetros!$C$29,Parámetros!$E$29,ISBLANK(P10),0)</f>
        <v>2</v>
      </c>
      <c r="R10" s="64" t="s">
        <v>271</v>
      </c>
      <c r="S10" s="62" cm="1">
        <f t="array" ref="S10">_xlfn.IFS(R10=Parámetros!$D$4,Parámetros!$E$4,R10=Parámetros!$D$5,Parámetros!$E$5,R10=Parámetros!$D$6,Parámetros!$E$6,R10=Parámetros!$D$7,Parámetros!$E$7,R10=Parámetros!$D$8,Parámetros!$E$8,R10=Parámetros!$D$9,Parámetros!$E$9,R10=Parámetros!$D$10,Parámetros!$E$10,R10=Parámetros!$D$11,Parámetros!$E$11,R10=Parámetros!$D$12,Parámetros!$E$12,R10=Parámetros!$D$13,Parámetros!$E$13,ISBLANK(R10),0)</f>
        <v>1</v>
      </c>
      <c r="T10" s="64" t="s">
        <v>73</v>
      </c>
      <c r="U10" s="62" cm="1">
        <f t="array" ref="U10">_xlfn.IFS(T10=Parámetros!$C$33,Parámetros!$E$33,T10=Parámetros!$C$34,Parámetros!$E$34,T10=Parámetros!$C$35,Parámetros!$E$35,T10=Parámetros!$C$36,Parámetros!$E$36,T10=Parámetros!$C$37,Parámetros!$E$37,ISBLANK(T10),0)</f>
        <v>4</v>
      </c>
      <c r="V10" s="64" t="s">
        <v>38</v>
      </c>
      <c r="W10" s="62" cm="1">
        <f t="array" ref="W10">_xlfn.IFS(V10=Parámetros!$C$38,Parámetros!$E$38,V10=Parámetros!$C$39,Parámetros!$E$39,V10=Parámetros!$C$40,Parámetros!$E$40,ISBLANK(V10),0)</f>
        <v>2</v>
      </c>
      <c r="X10" s="62">
        <f t="shared" si="0"/>
        <v>15</v>
      </c>
      <c r="Y10" s="65">
        <f>X10/Parámetros!$E$41</f>
        <v>0.75</v>
      </c>
      <c r="Z10" s="62" t="str">
        <f t="shared" si="1"/>
        <v>Media</v>
      </c>
      <c r="AA10" s="105"/>
      <c r="AB10" s="106"/>
      <c r="AC10" s="107"/>
    </row>
    <row r="11" spans="1:29" s="104" customFormat="1" ht="60" x14ac:dyDescent="0.25">
      <c r="A11" s="61" t="s">
        <v>227</v>
      </c>
      <c r="B11" s="113" t="s">
        <v>266</v>
      </c>
      <c r="C11" s="60" t="s">
        <v>437</v>
      </c>
      <c r="D11" s="69" t="s">
        <v>181</v>
      </c>
      <c r="E11" s="66" t="s">
        <v>182</v>
      </c>
      <c r="F11" s="69" t="s">
        <v>183</v>
      </c>
      <c r="G11" s="60" t="s">
        <v>195</v>
      </c>
      <c r="H11" s="60" t="s">
        <v>198</v>
      </c>
      <c r="I11" s="68"/>
      <c r="J11" s="60" t="s">
        <v>125</v>
      </c>
      <c r="L11" s="61" t="s">
        <v>18</v>
      </c>
      <c r="M11" s="62" cm="1">
        <f t="array" ref="M11">_xlfn.IFS(L11=Parámetros!$C$20,Parámetros!$E$20,L11=Parámetros!$C$21,Parámetros!$E$21,L11=Parámetros!$C$22,Parámetros!$E$22,ISBLANK(L11),0)</f>
        <v>1</v>
      </c>
      <c r="N11" s="62" t="s">
        <v>22</v>
      </c>
      <c r="O11" s="62" cm="1">
        <f t="array" ref="O11">_xlfn.IFS(N11=Parámetros!$C$23,Parámetros!$E$23,N11=Parámetros!$C$24,Parámetros!$E$24,N11=Parámetros!$C$25,Parámetros!$E$25,N11=Parámetros!$C$26,Parámetros!$E$26,ISBLANK(N11),0)</f>
        <v>3</v>
      </c>
      <c r="P11" s="63" t="s">
        <v>39</v>
      </c>
      <c r="Q11" s="62" cm="1">
        <f t="array" ref="Q11">_xlfn.IFS(P11=Parámetros!$C$27,Parámetros!$E$27,P11=Parámetros!$C$28,Parámetros!$E$28,P11=Parámetros!$C$29,Parámetros!$E$29,ISBLANK(P11),0)</f>
        <v>2</v>
      </c>
      <c r="R11" s="64" t="s">
        <v>271</v>
      </c>
      <c r="S11" s="62" cm="1">
        <f t="array" ref="S11">_xlfn.IFS(R11=Parámetros!$D$4,Parámetros!$E$4,R11=Parámetros!$D$5,Parámetros!$E$5,R11=Parámetros!$D$6,Parámetros!$E$6,R11=Parámetros!$D$7,Parámetros!$E$7,R11=Parámetros!$D$8,Parámetros!$E$8,R11=Parámetros!$D$9,Parámetros!$E$9,R11=Parámetros!$D$10,Parámetros!$E$10,R11=Parámetros!$D$11,Parámetros!$E$11,R11=Parámetros!$D$12,Parámetros!$E$12,R11=Parámetros!$D$13,Parámetros!$E$13,ISBLANK(R11),0)</f>
        <v>1</v>
      </c>
      <c r="T11" s="64" t="s">
        <v>73</v>
      </c>
      <c r="U11" s="62" cm="1">
        <f t="array" ref="U11">_xlfn.IFS(T11=Parámetros!$C$33,Parámetros!$E$33,T11=Parámetros!$C$34,Parámetros!$E$34,T11=Parámetros!$C$35,Parámetros!$E$35,T11=Parámetros!$C$36,Parámetros!$E$36,T11=Parámetros!$C$37,Parámetros!$E$37,ISBLANK(T11),0)</f>
        <v>4</v>
      </c>
      <c r="V11" s="64" t="s">
        <v>38</v>
      </c>
      <c r="W11" s="62" cm="1">
        <f t="array" ref="W11">_xlfn.IFS(V11=Parámetros!$C$38,Parámetros!$E$38,V11=Parámetros!$C$39,Parámetros!$E$39,V11=Parámetros!$C$40,Parámetros!$E$40,ISBLANK(V11),0)</f>
        <v>2</v>
      </c>
      <c r="X11" s="62">
        <f t="shared" si="0"/>
        <v>13</v>
      </c>
      <c r="Y11" s="65">
        <f>X11/Parámetros!$E$41</f>
        <v>0.65</v>
      </c>
      <c r="Z11" s="62" t="str">
        <f t="shared" si="1"/>
        <v>Media</v>
      </c>
      <c r="AA11" s="105"/>
      <c r="AB11" s="106"/>
      <c r="AC11" s="107"/>
    </row>
    <row r="12" spans="1:29" s="104" customFormat="1" ht="78" customHeight="1" x14ac:dyDescent="0.25">
      <c r="A12" s="61" t="s">
        <v>227</v>
      </c>
      <c r="B12" s="113" t="s">
        <v>266</v>
      </c>
      <c r="C12" s="60" t="s">
        <v>438</v>
      </c>
      <c r="D12" s="69" t="s">
        <v>184</v>
      </c>
      <c r="E12" s="66" t="s">
        <v>283</v>
      </c>
      <c r="F12" s="69" t="s">
        <v>284</v>
      </c>
      <c r="G12" s="60" t="s">
        <v>285</v>
      </c>
      <c r="H12" s="60" t="s">
        <v>117</v>
      </c>
      <c r="I12" s="68" t="s">
        <v>122</v>
      </c>
      <c r="J12" s="60" t="s">
        <v>124</v>
      </c>
      <c r="L12" s="61" t="s">
        <v>13</v>
      </c>
      <c r="M12" s="62" cm="1">
        <f t="array" ref="M12">_xlfn.IFS(L12=Parámetros!$C$20,Parámetros!$E$20,L12=Parámetros!$C$21,Parámetros!$E$21,L12=Parámetros!$C$22,Parámetros!$E$22,ISBLANK(L12),0)</f>
        <v>3</v>
      </c>
      <c r="N12" s="62" t="s">
        <v>23</v>
      </c>
      <c r="O12" s="62" cm="1">
        <f t="array" ref="O12">_xlfn.IFS(N12=Parámetros!$C$23,Parámetros!$E$23,N12=Parámetros!$C$24,Parámetros!$E$24,N12=Parámetros!$C$25,Parámetros!$E$25,N12=Parámetros!$C$26,Parámetros!$E$26,ISBLANK(N12),0)</f>
        <v>2</v>
      </c>
      <c r="P12" s="63" t="s">
        <v>27</v>
      </c>
      <c r="Q12" s="62" cm="1">
        <f t="array" ref="Q12">_xlfn.IFS(P12=Parámetros!$C$27,Parámetros!$E$27,P12=Parámetros!$C$28,Parámetros!$E$28,P12=Parámetros!$C$29,Parámetros!$E$29,ISBLANK(P12),0)</f>
        <v>3</v>
      </c>
      <c r="R12" s="64" t="s">
        <v>60</v>
      </c>
      <c r="S12" s="62" cm="1">
        <f t="array" ref="S12">_xlfn.IFS(R12=Parámetros!$D$4,Parámetros!$E$4,R12=Parámetros!$D$5,Parámetros!$E$5,R12=Parámetros!$D$6,Parámetros!$E$6,R12=Parámetros!$D$7,Parámetros!$E$7,R12=Parámetros!$D$8,Parámetros!$E$8,R12=Parámetros!$D$9,Parámetros!$E$9,R12=Parámetros!$D$10,Parámetros!$E$10,R12=Parámetros!$D$11,Parámetros!$E$11,R12=Parámetros!$D$12,Parámetros!$E$12,R12=Parámetros!$D$13,Parámetros!$E$13,ISBLANK(R12),0)</f>
        <v>2</v>
      </c>
      <c r="T12" s="64" t="s">
        <v>35</v>
      </c>
      <c r="U12" s="62" cm="1">
        <f t="array" ref="U12">_xlfn.IFS(T12=Parámetros!$C$33,Parámetros!$E$33,T12=Parámetros!$C$34,Parámetros!$E$34,T12=Parámetros!$C$35,Parámetros!$E$35,T12=Parámetros!$C$36,Parámetros!$E$36,T12=Parámetros!$C$37,Parámetros!$E$37,ISBLANK(T12),0)</f>
        <v>1</v>
      </c>
      <c r="V12" s="64" t="s">
        <v>81</v>
      </c>
      <c r="W12" s="62" cm="1">
        <f t="array" ref="W12">_xlfn.IFS(V12=Parámetros!$C$38,Parámetros!$E$38,V12=Parámetros!$C$39,Parámetros!$E$39,V12=Parámetros!$C$40,Parámetros!$E$40,ISBLANK(V12),0)</f>
        <v>3</v>
      </c>
      <c r="X12" s="62">
        <f t="shared" si="0"/>
        <v>14</v>
      </c>
      <c r="Y12" s="65">
        <f>X12/Parámetros!$E$41</f>
        <v>0.7</v>
      </c>
      <c r="Z12" s="62" t="str">
        <f t="shared" si="1"/>
        <v>Media</v>
      </c>
      <c r="AA12" s="105"/>
      <c r="AB12" s="106"/>
      <c r="AC12" s="107"/>
    </row>
    <row r="13" spans="1:29" s="104" customFormat="1" ht="90" x14ac:dyDescent="0.25">
      <c r="A13" s="61" t="s">
        <v>228</v>
      </c>
      <c r="B13" s="113" t="s">
        <v>268</v>
      </c>
      <c r="C13" s="60" t="s">
        <v>439</v>
      </c>
      <c r="D13" s="69" t="s">
        <v>199</v>
      </c>
      <c r="E13" s="69" t="s">
        <v>286</v>
      </c>
      <c r="F13" s="69" t="s">
        <v>218</v>
      </c>
      <c r="G13" s="60" t="s">
        <v>195</v>
      </c>
      <c r="H13" s="60" t="s">
        <v>198</v>
      </c>
      <c r="I13" s="68" t="s">
        <v>121</v>
      </c>
      <c r="J13" s="60" t="s">
        <v>124</v>
      </c>
      <c r="L13" s="61" t="s">
        <v>13</v>
      </c>
      <c r="M13" s="62" cm="1">
        <f t="array" ref="M13">_xlfn.IFS(L13=Parámetros!$C$20,Parámetros!$E$20,L13=Parámetros!$C$21,Parámetros!$E$21,L13=Parámetros!$C$22,Parámetros!$E$22,ISBLANK(L13),0)</f>
        <v>3</v>
      </c>
      <c r="N13" s="62" t="s">
        <v>23</v>
      </c>
      <c r="O13" s="62" cm="1">
        <f t="array" ref="O13">_xlfn.IFS(N13=Parámetros!$C$23,Parámetros!$E$23,N13=Parámetros!$C$24,Parámetros!$E$24,N13=Parámetros!$C$25,Parámetros!$E$25,N13=Parámetros!$C$26,Parámetros!$E$26,ISBLANK(N13),0)</f>
        <v>2</v>
      </c>
      <c r="P13" s="63" t="s">
        <v>39</v>
      </c>
      <c r="Q13" s="62" cm="1">
        <f t="array" ref="Q13">_xlfn.IFS(P13=Parámetros!$C$27,Parámetros!$E$27,P13=Parámetros!$C$28,Parámetros!$E$28,P13=Parámetros!$C$29,Parámetros!$E$29,ISBLANK(P13),0)</f>
        <v>2</v>
      </c>
      <c r="R13" s="64" t="s">
        <v>54</v>
      </c>
      <c r="S13" s="62" cm="1">
        <f t="array" ref="S13">_xlfn.IFS(R13=Parámetros!$D$4,Parámetros!$E$4,R13=Parámetros!$D$5,Parámetros!$E$5,R13=Parámetros!$D$6,Parámetros!$E$6,R13=Parámetros!$D$7,Parámetros!$E$7,R13=Parámetros!$D$8,Parámetros!$E$8,R13=Parámetros!$D$9,Parámetros!$E$9,R13=Parámetros!$D$10,Parámetros!$E$10,R13=Parámetros!$D$11,Parámetros!$E$11,R13=Parámetros!$D$12,Parámetros!$E$12,R13=Parámetros!$D$13,Parámetros!$E$13,ISBLANK(R13),0)</f>
        <v>3</v>
      </c>
      <c r="T13" s="64" t="s">
        <v>73</v>
      </c>
      <c r="U13" s="62" cm="1">
        <f t="array" ref="U13">_xlfn.IFS(T13=Parámetros!$C$33,Parámetros!$E$33,T13=Parámetros!$C$34,Parámetros!$E$34,T13=Parámetros!$C$35,Parámetros!$E$35,T13=Parámetros!$C$36,Parámetros!$E$36,T13=Parámetros!$C$37,Parámetros!$E$37,ISBLANK(T13),0)</f>
        <v>4</v>
      </c>
      <c r="V13" s="64" t="s">
        <v>38</v>
      </c>
      <c r="W13" s="62" cm="1">
        <f t="array" ref="W13">_xlfn.IFS(V13=Parámetros!$C$38,Parámetros!$E$38,V13=Parámetros!$C$39,Parámetros!$E$39,V13=Parámetros!$C$40,Parámetros!$E$40,ISBLANK(V13),0)</f>
        <v>2</v>
      </c>
      <c r="X13" s="62">
        <f t="shared" si="0"/>
        <v>16</v>
      </c>
      <c r="Y13" s="65">
        <f>X13/Parámetros!$E$41</f>
        <v>0.8</v>
      </c>
      <c r="Z13" s="62" t="str">
        <f t="shared" si="1"/>
        <v>Alta</v>
      </c>
      <c r="AA13" s="105"/>
      <c r="AB13" s="106"/>
      <c r="AC13" s="107"/>
    </row>
    <row r="14" spans="1:29" s="104" customFormat="1" ht="162" customHeight="1" x14ac:dyDescent="0.25">
      <c r="A14" s="61" t="s">
        <v>228</v>
      </c>
      <c r="B14" s="113" t="s">
        <v>268</v>
      </c>
      <c r="C14" s="60" t="s">
        <v>440</v>
      </c>
      <c r="D14" s="114" t="s">
        <v>413</v>
      </c>
      <c r="E14" s="114" t="s">
        <v>414</v>
      </c>
      <c r="F14" s="114" t="s">
        <v>396</v>
      </c>
      <c r="G14" s="63" t="s">
        <v>400</v>
      </c>
      <c r="H14" s="100" t="s">
        <v>198</v>
      </c>
      <c r="I14" s="100" t="s">
        <v>121</v>
      </c>
      <c r="J14" s="127" t="s">
        <v>125</v>
      </c>
      <c r="K14" s="115"/>
      <c r="L14" s="61" t="s">
        <v>16</v>
      </c>
      <c r="M14" s="63" cm="1">
        <f t="array" ref="M14">_xlfn.IFS(L14=[2]Parámetros!$C$20,[2]Parámetros!$E$20,L14=[2]Parámetros!$C$21,[2]Parámetros!$E$21,L14=[2]Parámetros!$C$22,[2]Parámetros!$E$22,ISBLANK(L14),0)</f>
        <v>2</v>
      </c>
      <c r="N14" s="63" t="s">
        <v>23</v>
      </c>
      <c r="O14" s="63" cm="1">
        <f t="array" ref="O14">_xlfn.IFS(N14=[2]Parámetros!$C$23,[2]Parámetros!$E$23,N14=[2]Parámetros!$C$24,[2]Parámetros!$E$24,N14=[2]Parámetros!$C$25,[2]Parámetros!$E$25,N14=[2]Parámetros!$C$26,[2]Parámetros!$E$26,ISBLANK(N14),0)</f>
        <v>2</v>
      </c>
      <c r="P14" s="63" t="s">
        <v>39</v>
      </c>
      <c r="Q14" s="63" cm="1">
        <f t="array" ref="Q14">_xlfn.IFS(P14=[2]Parámetros!$C$27,[2]Parámetros!$E$27,P14=[2]Parámetros!$C$28,[2]Parámetros!$E$28,P14=[2]Parámetros!$C$29,[2]Parámetros!$E$29,ISBLANK(P14),0)</f>
        <v>2</v>
      </c>
      <c r="R14" s="63" t="s">
        <v>271</v>
      </c>
      <c r="S14" s="63" cm="1">
        <f t="array" ref="S14">_xlfn.IFS(R14=[2]Parámetros!$D$4,[2]Parámetros!$E$4,R14=[2]Parámetros!$D$5,[2]Parámetros!$E$5,R14=[2]Parámetros!$D$6,[2]Parámetros!$E$6,R14=[2]Parámetros!$D$7,[2]Parámetros!$E$7,R14=[2]Parámetros!$D$8,[2]Parámetros!$E$8,R14=[2]Parámetros!$D$9,[2]Parámetros!$E$9,R14=[2]Parámetros!$D$10,[2]Parámetros!$E$10,R14=[2]Parámetros!$D$11,[2]Parámetros!$E$11,R14=[2]Parámetros!$D$12,[2]Parámetros!$E$12,R14=[2]Parámetros!$D$13,[2]Parámetros!$E$13,ISBLANK(R14),0)</f>
        <v>1</v>
      </c>
      <c r="T14" s="63" t="s">
        <v>74</v>
      </c>
      <c r="U14" s="63" cm="1">
        <f t="array" ref="U14">_xlfn.IFS(T14=[2]Parámetros!$C$33,[2]Parámetros!$E$33,T14=[2]Parámetros!$C$34,[2]Parámetros!$E$34,T14=[2]Parámetros!$C$35,[2]Parámetros!$E$35,T14=[2]Parámetros!$C$36,[2]Parámetros!$E$36,T14=[2]Parámetros!$C$37,[2]Parámetros!$E$37,ISBLANK(T14),0)</f>
        <v>3</v>
      </c>
      <c r="V14" s="63" t="s">
        <v>37</v>
      </c>
      <c r="W14" s="63" cm="1">
        <f t="array" ref="W14">_xlfn.IFS(V14=[2]Parámetros!$C$38,[2]Parámetros!$E$38,V14=[2]Parámetros!$C$39,[2]Parámetros!$E$39,V14=[2]Parámetros!$C$40,[2]Parámetros!$E$40,ISBLANK(V14),0)</f>
        <v>2</v>
      </c>
      <c r="X14" s="63">
        <f t="shared" si="0"/>
        <v>12</v>
      </c>
      <c r="Y14" s="99">
        <f>X14/[2]Parámetros!$E$41</f>
        <v>0.6</v>
      </c>
      <c r="Z14" s="63" t="str">
        <f t="shared" si="1"/>
        <v>Media</v>
      </c>
      <c r="AA14" s="105"/>
      <c r="AB14" s="106"/>
      <c r="AC14" s="107"/>
    </row>
    <row r="15" spans="1:29" s="104" customFormat="1" ht="60" x14ac:dyDescent="0.25">
      <c r="A15" s="61" t="s">
        <v>228</v>
      </c>
      <c r="B15" s="113" t="s">
        <v>268</v>
      </c>
      <c r="C15" s="60" t="s">
        <v>441</v>
      </c>
      <c r="D15" s="69" t="s">
        <v>192</v>
      </c>
      <c r="E15" s="66" t="s">
        <v>219</v>
      </c>
      <c r="F15" s="69" t="s">
        <v>193</v>
      </c>
      <c r="G15" s="60" t="s">
        <v>195</v>
      </c>
      <c r="H15" s="60" t="s">
        <v>198</v>
      </c>
      <c r="I15" s="68" t="s">
        <v>121</v>
      </c>
      <c r="J15" s="60" t="s">
        <v>125</v>
      </c>
      <c r="L15" s="61" t="s">
        <v>18</v>
      </c>
      <c r="M15" s="62" cm="1">
        <f t="array" ref="M15">_xlfn.IFS(L15=Parámetros!$C$20,Parámetros!$E$20,L15=Parámetros!$C$21,Parámetros!$E$21,L15=Parámetros!$C$22,Parámetros!$E$22,ISBLANK(L15),0)</f>
        <v>1</v>
      </c>
      <c r="N15" s="62" t="s">
        <v>23</v>
      </c>
      <c r="O15" s="62" cm="1">
        <f t="array" ref="O15">_xlfn.IFS(N15=Parámetros!$C$23,Parámetros!$E$23,N15=Parámetros!$C$24,Parámetros!$E$24,N15=Parámetros!$C$25,Parámetros!$E$25,N15=Parámetros!$C$26,Parámetros!$E$26,ISBLANK(N15),0)</f>
        <v>2</v>
      </c>
      <c r="P15" s="63" t="s">
        <v>39</v>
      </c>
      <c r="Q15" s="62" cm="1">
        <f t="array" ref="Q15">_xlfn.IFS(P15=Parámetros!$C$27,Parámetros!$E$27,P15=Parámetros!$C$28,Parámetros!$E$28,P15=Parámetros!$C$29,Parámetros!$E$29,ISBLANK(P15),0)</f>
        <v>2</v>
      </c>
      <c r="R15" s="64" t="s">
        <v>271</v>
      </c>
      <c r="S15" s="62" cm="1">
        <f t="array" ref="S15">_xlfn.IFS(R15=Parámetros!$D$4,Parámetros!$E$4,R15=Parámetros!$D$5,Parámetros!$E$5,R15=Parámetros!$D$6,Parámetros!$E$6,R15=Parámetros!$D$7,Parámetros!$E$7,R15=Parámetros!$D$8,Parámetros!$E$8,R15=Parámetros!$D$9,Parámetros!$E$9,R15=Parámetros!$D$10,Parámetros!$E$10,R15=Parámetros!$D$11,Parámetros!$E$11,R15=Parámetros!$D$12,Parámetros!$E$12,R15=Parámetros!$D$13,Parámetros!$E$13,ISBLANK(R15),0)</f>
        <v>1</v>
      </c>
      <c r="T15" s="64" t="s">
        <v>73</v>
      </c>
      <c r="U15" s="62" cm="1">
        <f t="array" ref="U15">_xlfn.IFS(T15=Parámetros!$C$33,Parámetros!$E$33,T15=Parámetros!$C$34,Parámetros!$E$34,T15=Parámetros!$C$35,Parámetros!$E$35,T15=Parámetros!$C$36,Parámetros!$E$36,T15=Parámetros!$C$37,Parámetros!$E$37,ISBLANK(T15),0)</f>
        <v>4</v>
      </c>
      <c r="V15" s="64" t="s">
        <v>38</v>
      </c>
      <c r="W15" s="62" cm="1">
        <f t="array" ref="W15">_xlfn.IFS(V15=Parámetros!$C$38,Parámetros!$E$38,V15=Parámetros!$C$39,Parámetros!$E$39,V15=Parámetros!$C$40,Parámetros!$E$40,ISBLANK(V15),0)</f>
        <v>2</v>
      </c>
      <c r="X15" s="62">
        <f t="shared" si="0"/>
        <v>12</v>
      </c>
      <c r="Y15" s="65">
        <f>X15/Parámetros!$E$41</f>
        <v>0.6</v>
      </c>
      <c r="Z15" s="62" t="str">
        <f t="shared" si="1"/>
        <v>Media</v>
      </c>
      <c r="AA15" s="105"/>
      <c r="AB15" s="106"/>
      <c r="AC15" s="107"/>
    </row>
    <row r="16" spans="1:29" s="104" customFormat="1" ht="67.5" customHeight="1" x14ac:dyDescent="0.25">
      <c r="A16" s="61" t="s">
        <v>229</v>
      </c>
      <c r="B16" s="113" t="s">
        <v>369</v>
      </c>
      <c r="C16" s="60" t="s">
        <v>442</v>
      </c>
      <c r="D16" s="69" t="s">
        <v>415</v>
      </c>
      <c r="E16" s="66" t="s">
        <v>416</v>
      </c>
      <c r="F16" s="69" t="s">
        <v>417</v>
      </c>
      <c r="G16" s="60" t="s">
        <v>195</v>
      </c>
      <c r="H16" s="60" t="s">
        <v>118</v>
      </c>
      <c r="I16" s="62" t="s">
        <v>121</v>
      </c>
      <c r="J16" s="60" t="s">
        <v>125</v>
      </c>
      <c r="L16" s="61" t="s">
        <v>18</v>
      </c>
      <c r="M16" s="62" cm="1">
        <f t="array" ref="M16">_xlfn.IFS(L16=Parámetros!$C$20,Parámetros!$E$20,L16=Parámetros!$C$21,Parámetros!$E$21,L16=Parámetros!$C$22,Parámetros!$E$22,ISBLANK(L16),0)</f>
        <v>1</v>
      </c>
      <c r="N16" s="62" t="s">
        <v>23</v>
      </c>
      <c r="O16" s="62" cm="1">
        <f t="array" ref="O16">_xlfn.IFS(N16=Parámetros!$C$23,Parámetros!$E$23,N16=Parámetros!$C$24,Parámetros!$E$24,N16=Parámetros!$C$25,Parámetros!$E$25,N16=Parámetros!$C$26,Parámetros!$E$26,ISBLANK(N16),0)</f>
        <v>2</v>
      </c>
      <c r="P16" s="63" t="s">
        <v>39</v>
      </c>
      <c r="Q16" s="62" cm="1">
        <f t="array" ref="Q16">_xlfn.IFS(P16=Parámetros!$C$27,Parámetros!$E$27,P16=Parámetros!$C$28,Parámetros!$E$28,P16=Parámetros!$C$29,Parámetros!$E$29,ISBLANK(P16),0)</f>
        <v>2</v>
      </c>
      <c r="R16" s="64" t="s">
        <v>271</v>
      </c>
      <c r="S16" s="62" cm="1">
        <f t="array" ref="S16">_xlfn.IFS(R16=Parámetros!$D$4,Parámetros!$E$4,R16=Parámetros!$D$5,Parámetros!$E$5,R16=Parámetros!$D$6,Parámetros!$E$6,R16=Parámetros!$D$7,Parámetros!$E$7,R16=Parámetros!$D$8,Parámetros!$E$8,R16=Parámetros!$D$9,Parámetros!$E$9,R16=Parámetros!$D$10,Parámetros!$E$10,R16=Parámetros!$D$11,Parámetros!$E$11,R16=Parámetros!$D$12,Parámetros!$E$12,R16=Parámetros!$D$13,Parámetros!$E$13,ISBLANK(R16),0)</f>
        <v>1</v>
      </c>
      <c r="T16" s="64" t="s">
        <v>72</v>
      </c>
      <c r="U16" s="62" cm="1">
        <f t="array" ref="U16">_xlfn.IFS(T16=Parámetros!$C$33,Parámetros!$E$33,T16=Parámetros!$C$34,Parámetros!$E$34,T16=Parámetros!$C$35,Parámetros!$E$35,T16=Parámetros!$C$36,Parámetros!$E$36,T16=Parámetros!$C$37,Parámetros!$E$37,ISBLANK(T16),0)</f>
        <v>5</v>
      </c>
      <c r="V16" s="64" t="s">
        <v>38</v>
      </c>
      <c r="W16" s="62" cm="1">
        <f t="array" ref="W16">_xlfn.IFS(V16=Parámetros!$C$38,Parámetros!$E$38,V16=Parámetros!$C$39,Parámetros!$E$39,V16=Parámetros!$C$40,Parámetros!$E$40,ISBLANK(V16),0)</f>
        <v>2</v>
      </c>
      <c r="X16" s="62">
        <f t="shared" ref="X16" si="2">SUM(M16:W16)</f>
        <v>13</v>
      </c>
      <c r="Y16" s="65">
        <f>X16/Parámetros!$E$41</f>
        <v>0.65</v>
      </c>
      <c r="Z16" s="62" t="str">
        <f t="shared" ref="Z16" si="3">IF(Y16&lt;=59%,"Baja",IF(Y16&lt;80%,"Media","Alta"))</f>
        <v>Media</v>
      </c>
      <c r="AA16" s="105"/>
      <c r="AB16" s="106"/>
      <c r="AC16" s="107"/>
    </row>
    <row r="17" spans="1:29" s="104" customFormat="1" ht="75" x14ac:dyDescent="0.25">
      <c r="A17" s="61" t="s">
        <v>230</v>
      </c>
      <c r="B17" s="113" t="s">
        <v>173</v>
      </c>
      <c r="C17" s="60" t="s">
        <v>443</v>
      </c>
      <c r="D17" s="69" t="s">
        <v>208</v>
      </c>
      <c r="E17" s="67" t="s">
        <v>287</v>
      </c>
      <c r="F17" s="66" t="s">
        <v>174</v>
      </c>
      <c r="G17" s="60" t="s">
        <v>195</v>
      </c>
      <c r="H17" s="60" t="s">
        <v>198</v>
      </c>
      <c r="I17" s="68" t="s">
        <v>121</v>
      </c>
      <c r="J17" s="60" t="s">
        <v>124</v>
      </c>
      <c r="L17" s="61" t="s">
        <v>13</v>
      </c>
      <c r="M17" s="62" cm="1">
        <f t="array" ref="M17">_xlfn.IFS(L17=Parámetros!$C$20,Parámetros!$E$20,L17=Parámetros!$C$21,Parámetros!$E$21,L17=Parámetros!$C$22,Parámetros!$E$22,ISBLANK(L17),0)</f>
        <v>3</v>
      </c>
      <c r="N17" s="62" t="s">
        <v>23</v>
      </c>
      <c r="O17" s="62" cm="1">
        <f t="array" ref="O17">_xlfn.IFS(N17=Parámetros!$C$23,Parámetros!$E$23,N17=Parámetros!$C$24,Parámetros!$E$24,N17=Parámetros!$C$25,Parámetros!$E$25,N17=Parámetros!$C$26,Parámetros!$E$26,ISBLANK(N17),0)</f>
        <v>2</v>
      </c>
      <c r="P17" s="63" t="s">
        <v>29</v>
      </c>
      <c r="Q17" s="62" cm="1">
        <f t="array" ref="Q17">_xlfn.IFS(P17=Parámetros!$C$27,Parámetros!$E$27,P17=Parámetros!$C$28,Parámetros!$E$28,P17=Parámetros!$C$29,Parámetros!$E$29,ISBLANK(P17),0)</f>
        <v>1</v>
      </c>
      <c r="R17" s="64" t="s">
        <v>271</v>
      </c>
      <c r="S17" s="62" cm="1">
        <f t="array" ref="S17">_xlfn.IFS(R17=Parámetros!$D$4,Parámetros!$E$4,R17=Parámetros!$D$5,Parámetros!$E$5,R17=Parámetros!$D$6,Parámetros!$E$6,R17=Parámetros!$D$7,Parámetros!$E$7,R17=Parámetros!$D$8,Parámetros!$E$8,R17=Parámetros!$D$9,Parámetros!$E$9,R17=Parámetros!$D$10,Parámetros!$E$10,R17=Parámetros!$D$11,Parámetros!$E$11,R17=Parámetros!$D$12,Parámetros!$E$12,R17=Parámetros!$D$13,Parámetros!$E$13,ISBLANK(R17),0)</f>
        <v>1</v>
      </c>
      <c r="T17" s="64" t="s">
        <v>73</v>
      </c>
      <c r="U17" s="62" cm="1">
        <f t="array" ref="U17">_xlfn.IFS(T17=Parámetros!$C$33,Parámetros!$E$33,T17=Parámetros!$C$34,Parámetros!$E$34,T17=Parámetros!$C$35,Parámetros!$E$35,T17=Parámetros!$C$36,Parámetros!$E$36,T17=Parámetros!$C$37,Parámetros!$E$37,ISBLANK(T17),0)</f>
        <v>4</v>
      </c>
      <c r="V17" s="64" t="s">
        <v>38</v>
      </c>
      <c r="W17" s="62" cm="1">
        <f t="array" ref="W17">_xlfn.IFS(V17=Parámetros!$C$38,Parámetros!$E$38,V17=Parámetros!$C$39,Parámetros!$E$39,V17=Parámetros!$C$40,Parámetros!$E$40,ISBLANK(V17),0)</f>
        <v>2</v>
      </c>
      <c r="X17" s="62">
        <f t="shared" si="0"/>
        <v>13</v>
      </c>
      <c r="Y17" s="65">
        <f>X17/Parámetros!$E$41</f>
        <v>0.65</v>
      </c>
      <c r="Z17" s="62" t="str">
        <f t="shared" si="1"/>
        <v>Media</v>
      </c>
      <c r="AA17" s="105"/>
      <c r="AB17" s="106"/>
      <c r="AC17" s="107"/>
    </row>
    <row r="18" spans="1:29" s="104" customFormat="1" ht="75" x14ac:dyDescent="0.25">
      <c r="A18" s="61" t="s">
        <v>230</v>
      </c>
      <c r="B18" s="113" t="s">
        <v>173</v>
      </c>
      <c r="C18" s="60" t="s">
        <v>444</v>
      </c>
      <c r="D18" s="69" t="s">
        <v>175</v>
      </c>
      <c r="E18" s="69" t="s">
        <v>288</v>
      </c>
      <c r="F18" s="69" t="s">
        <v>289</v>
      </c>
      <c r="G18" s="60" t="s">
        <v>290</v>
      </c>
      <c r="H18" s="60" t="s">
        <v>118</v>
      </c>
      <c r="I18" s="68" t="s">
        <v>121</v>
      </c>
      <c r="J18" s="60" t="s">
        <v>124</v>
      </c>
      <c r="L18" s="61" t="s">
        <v>13</v>
      </c>
      <c r="M18" s="62" cm="1">
        <f t="array" ref="M18">_xlfn.IFS(L18=Parámetros!$C$20,Parámetros!$E$20,L18=Parámetros!$C$21,Parámetros!$E$21,L18=Parámetros!$C$22,Parámetros!$E$22,ISBLANK(L18),0)</f>
        <v>3</v>
      </c>
      <c r="N18" s="62" t="s">
        <v>23</v>
      </c>
      <c r="O18" s="62" cm="1">
        <f t="array" ref="O18">_xlfn.IFS(N18=Parámetros!$C$23,Parámetros!$E$23,N18=Parámetros!$C$24,Parámetros!$E$24,N18=Parámetros!$C$25,Parámetros!$E$25,N18=Parámetros!$C$26,Parámetros!$E$26,ISBLANK(N18),0)</f>
        <v>2</v>
      </c>
      <c r="P18" s="63" t="s">
        <v>39</v>
      </c>
      <c r="Q18" s="62" cm="1">
        <f t="array" ref="Q18">_xlfn.IFS(P18=Parámetros!$C$27,Parámetros!$E$27,P18=Parámetros!$C$28,Parámetros!$E$28,P18=Parámetros!$C$29,Parámetros!$E$29,ISBLANK(P18),0)</f>
        <v>2</v>
      </c>
      <c r="R18" s="64" t="s">
        <v>271</v>
      </c>
      <c r="S18" s="62" cm="1">
        <f t="array" ref="S18">_xlfn.IFS(R18=Parámetros!$D$4,Parámetros!$E$4,R18=Parámetros!$D$5,Parámetros!$E$5,R18=Parámetros!$D$6,Parámetros!$E$6,R18=Parámetros!$D$7,Parámetros!$E$7,R18=Parámetros!$D$8,Parámetros!$E$8,R18=Parámetros!$D$9,Parámetros!$E$9,R18=Parámetros!$D$10,Parámetros!$E$10,R18=Parámetros!$D$11,Parámetros!$E$11,R18=Parámetros!$D$12,Parámetros!$E$12,R18=Parámetros!$D$13,Parámetros!$E$13,ISBLANK(R18),0)</f>
        <v>1</v>
      </c>
      <c r="T18" s="64" t="s">
        <v>73</v>
      </c>
      <c r="U18" s="62" cm="1">
        <f t="array" ref="U18">_xlfn.IFS(T18=Parámetros!$C$33,Parámetros!$E$33,T18=Parámetros!$C$34,Parámetros!$E$34,T18=Parámetros!$C$35,Parámetros!$E$35,T18=Parámetros!$C$36,Parámetros!$E$36,T18=Parámetros!$C$37,Parámetros!$E$37,ISBLANK(T18),0)</f>
        <v>4</v>
      </c>
      <c r="V18" s="64" t="s">
        <v>81</v>
      </c>
      <c r="W18" s="62" cm="1">
        <f t="array" ref="W18">_xlfn.IFS(V18=Parámetros!$C$38,Parámetros!$E$38,V18=Parámetros!$C$39,Parámetros!$E$39,V18=Parámetros!$C$40,Parámetros!$E$40,ISBLANK(V18),0)</f>
        <v>3</v>
      </c>
      <c r="X18" s="62">
        <f t="shared" si="0"/>
        <v>15</v>
      </c>
      <c r="Y18" s="65">
        <f>X18/Parámetros!$E$41</f>
        <v>0.75</v>
      </c>
      <c r="Z18" s="62" t="str">
        <f t="shared" si="1"/>
        <v>Media</v>
      </c>
      <c r="AA18" s="105"/>
      <c r="AB18" s="106"/>
      <c r="AC18" s="107"/>
    </row>
    <row r="19" spans="1:29" s="104" customFormat="1" ht="72.75" customHeight="1" x14ac:dyDescent="0.25">
      <c r="A19" s="61" t="s">
        <v>230</v>
      </c>
      <c r="B19" s="113" t="s">
        <v>173</v>
      </c>
      <c r="C19" s="60" t="s">
        <v>445</v>
      </c>
      <c r="D19" s="69" t="s">
        <v>292</v>
      </c>
      <c r="E19" s="69" t="s">
        <v>293</v>
      </c>
      <c r="F19" s="69" t="s">
        <v>294</v>
      </c>
      <c r="G19" s="60" t="s">
        <v>291</v>
      </c>
      <c r="H19" s="60" t="s">
        <v>119</v>
      </c>
      <c r="I19" s="68" t="s">
        <v>121</v>
      </c>
      <c r="J19" s="60" t="s">
        <v>124</v>
      </c>
      <c r="L19" s="61" t="s">
        <v>13</v>
      </c>
      <c r="M19" s="62" cm="1">
        <f t="array" ref="M19">_xlfn.IFS(L19=Parámetros!$C$20,Parámetros!$E$20,L19=Parámetros!$C$21,Parámetros!$E$21,L19=Parámetros!$C$22,Parámetros!$E$22,ISBLANK(L19),0)</f>
        <v>3</v>
      </c>
      <c r="N19" s="62" t="s">
        <v>23</v>
      </c>
      <c r="O19" s="62" cm="1">
        <f t="array" ref="O19">_xlfn.IFS(N19=Parámetros!$C$23,Parámetros!$E$23,N19=Parámetros!$C$24,Parámetros!$E$24,N19=Parámetros!$C$25,Parámetros!$E$25,N19=Parámetros!$C$26,Parámetros!$E$26,ISBLANK(N19),0)</f>
        <v>2</v>
      </c>
      <c r="P19" s="63" t="s">
        <v>27</v>
      </c>
      <c r="Q19" s="62" cm="1">
        <f t="array" ref="Q19">_xlfn.IFS(P19=Parámetros!$C$27,Parámetros!$E$27,P19=Parámetros!$C$28,Parámetros!$E$28,P19=Parámetros!$C$29,Parámetros!$E$29,ISBLANK(P19),0)</f>
        <v>3</v>
      </c>
      <c r="R19" s="64" t="s">
        <v>54</v>
      </c>
      <c r="S19" s="62" cm="1">
        <f t="array" ref="S19">_xlfn.IFS(R19=Parámetros!$D$4,Parámetros!$E$4,R19=Parámetros!$D$5,Parámetros!$E$5,R19=Parámetros!$D$6,Parámetros!$E$6,R19=Parámetros!$D$7,Parámetros!$E$7,R19=Parámetros!$D$8,Parámetros!$E$8,R19=Parámetros!$D$9,Parámetros!$E$9,R19=Parámetros!$D$10,Parámetros!$E$10,R19=Parámetros!$D$11,Parámetros!$E$11,R19=Parámetros!$D$12,Parámetros!$E$12,R19=Parámetros!$D$13,Parámetros!$E$13,ISBLANK(R19),0)</f>
        <v>3</v>
      </c>
      <c r="T19" s="64" t="s">
        <v>72</v>
      </c>
      <c r="U19" s="62" cm="1">
        <f t="array" ref="U19">_xlfn.IFS(T19=Parámetros!$C$33,Parámetros!$E$33,T19=Parámetros!$C$34,Parámetros!$E$34,T19=Parámetros!$C$35,Parámetros!$E$35,T19=Parámetros!$C$36,Parámetros!$E$36,T19=Parámetros!$C$37,Parámetros!$E$37,ISBLANK(T19),0)</f>
        <v>5</v>
      </c>
      <c r="V19" s="64" t="s">
        <v>38</v>
      </c>
      <c r="W19" s="62" cm="1">
        <f t="array" ref="W19">_xlfn.IFS(V19=Parámetros!$C$38,Parámetros!$E$38,V19=Parámetros!$C$39,Parámetros!$E$39,V19=Parámetros!$C$40,Parámetros!$E$40,ISBLANK(V19),0)</f>
        <v>2</v>
      </c>
      <c r="X19" s="62">
        <f t="shared" si="0"/>
        <v>18</v>
      </c>
      <c r="Y19" s="65">
        <f>X19/Parámetros!$E$41</f>
        <v>0.9</v>
      </c>
      <c r="Z19" s="62" t="str">
        <f t="shared" si="1"/>
        <v>Alta</v>
      </c>
      <c r="AA19" s="105"/>
      <c r="AB19" s="106"/>
      <c r="AC19" s="107"/>
    </row>
    <row r="20" spans="1:29" s="104" customFormat="1" ht="80.25" customHeight="1" x14ac:dyDescent="0.25">
      <c r="A20" s="61" t="s">
        <v>231</v>
      </c>
      <c r="B20" s="113" t="s">
        <v>269</v>
      </c>
      <c r="C20" s="60" t="s">
        <v>446</v>
      </c>
      <c r="D20" s="69" t="s">
        <v>368</v>
      </c>
      <c r="E20" s="66" t="s">
        <v>418</v>
      </c>
      <c r="F20" s="114" t="s">
        <v>419</v>
      </c>
      <c r="G20" s="63" t="s">
        <v>400</v>
      </c>
      <c r="H20" s="100" t="s">
        <v>198</v>
      </c>
      <c r="I20" s="100" t="s">
        <v>121</v>
      </c>
      <c r="J20" s="127" t="s">
        <v>125</v>
      </c>
      <c r="K20" s="115"/>
      <c r="L20" s="61" t="s">
        <v>16</v>
      </c>
      <c r="M20" s="62" cm="1">
        <f t="array" ref="M20">_xlfn.IFS(L20=Parámetros!$C$20,Parámetros!$E$20,L20=Parámetros!$C$21,Parámetros!$E$21,L20=Parámetros!$C$22,Parámetros!$E$22,ISBLANK(L20),0)</f>
        <v>2</v>
      </c>
      <c r="N20" s="62" t="s">
        <v>22</v>
      </c>
      <c r="O20" s="62" cm="1">
        <f t="array" ref="O20">_xlfn.IFS(N20=Parámetros!$C$23,Parámetros!$E$23,N20=Parámetros!$C$24,Parámetros!$E$24,N20=Parámetros!$C$25,Parámetros!$E$25,N20=Parámetros!$C$26,Parámetros!$E$26,ISBLANK(N20),0)</f>
        <v>3</v>
      </c>
      <c r="P20" s="63" t="s">
        <v>39</v>
      </c>
      <c r="Q20" s="62" cm="1">
        <f t="array" ref="Q20">_xlfn.IFS(P20=Parámetros!$C$27,Parámetros!$E$27,P20=Parámetros!$C$28,Parámetros!$E$28,P20=Parámetros!$C$29,Parámetros!$E$29,ISBLANK(P20),0)</f>
        <v>2</v>
      </c>
      <c r="R20" s="64" t="s">
        <v>54</v>
      </c>
      <c r="S20" s="62" cm="1">
        <f t="array" ref="S20">_xlfn.IFS(R20=Parámetros!$D$4,Parámetros!$E$4,R20=Parámetros!$D$5,Parámetros!$E$5,R20=Parámetros!$D$6,Parámetros!$E$6,R20=Parámetros!$D$7,Parámetros!$E$7,R20=Parámetros!$D$8,Parámetros!$E$8,R20=Parámetros!$D$9,Parámetros!$E$9,R20=Parámetros!$D$10,Parámetros!$E$10,R20=Parámetros!$D$11,Parámetros!$E$11,R20=Parámetros!$D$12,Parámetros!$E$12,R20=Parámetros!$D$13,Parámetros!$E$13,ISBLANK(R20),0)</f>
        <v>3</v>
      </c>
      <c r="T20" s="64" t="s">
        <v>72</v>
      </c>
      <c r="U20" s="62" cm="1">
        <f t="array" ref="U20">_xlfn.IFS(T20=Parámetros!$C$33,Parámetros!$E$33,T20=Parámetros!$C$34,Parámetros!$E$34,T20=Parámetros!$C$35,Parámetros!$E$35,T20=Parámetros!$C$36,Parámetros!$E$36,T20=Parámetros!$C$37,Parámetros!$E$37,ISBLANK(T20),0)</f>
        <v>5</v>
      </c>
      <c r="V20" s="64" t="s">
        <v>38</v>
      </c>
      <c r="W20" s="62" cm="1">
        <f t="array" ref="W20">_xlfn.IFS(V20=Parámetros!$C$38,Parámetros!$E$38,V20=Parámetros!$C$39,Parámetros!$E$39,V20=Parámetros!$C$40,Parámetros!$E$40,ISBLANK(V20),0)</f>
        <v>2</v>
      </c>
      <c r="X20" s="62">
        <f t="shared" ref="X20" si="4">SUM(M20:W20)</f>
        <v>17</v>
      </c>
      <c r="Y20" s="65">
        <f>X20/Parámetros!$E$41</f>
        <v>0.85</v>
      </c>
      <c r="Z20" s="62" t="str">
        <f t="shared" ref="Z20" si="5">IF(Y20&lt;=59%,"Baja",IF(Y20&lt;80%,"Media","Alta"))</f>
        <v>Alta</v>
      </c>
      <c r="AA20" s="105"/>
      <c r="AB20" s="106"/>
      <c r="AC20" s="107"/>
    </row>
    <row r="21" spans="1:29" s="104" customFormat="1" ht="79.5" customHeight="1" x14ac:dyDescent="0.25">
      <c r="A21" s="61" t="s">
        <v>232</v>
      </c>
      <c r="B21" s="113" t="s">
        <v>172</v>
      </c>
      <c r="C21" s="60" t="s">
        <v>447</v>
      </c>
      <c r="D21" s="72" t="s">
        <v>332</v>
      </c>
      <c r="E21" s="66" t="s">
        <v>295</v>
      </c>
      <c r="F21" s="72" t="s">
        <v>275</v>
      </c>
      <c r="G21" s="60" t="s">
        <v>195</v>
      </c>
      <c r="H21" s="60" t="s">
        <v>118</v>
      </c>
      <c r="I21" s="68" t="s">
        <v>121</v>
      </c>
      <c r="J21" s="60" t="s">
        <v>125</v>
      </c>
      <c r="L21" s="61" t="s">
        <v>18</v>
      </c>
      <c r="M21" s="62" cm="1">
        <f t="array" ref="M21">_xlfn.IFS(L21=Parámetros!$C$20,Parámetros!$E$20,L21=Parámetros!$C$21,Parámetros!$E$21,L21=Parámetros!$C$22,Parámetros!$E$22,ISBLANK(L21),0)</f>
        <v>1</v>
      </c>
      <c r="N21" s="62" t="s">
        <v>23</v>
      </c>
      <c r="O21" s="62" cm="1">
        <f t="array" ref="O21">_xlfn.IFS(N21=Parámetros!$C$23,Parámetros!$E$23,N21=Parámetros!$C$24,Parámetros!$E$24,N21=Parámetros!$C$25,Parámetros!$E$25,N21=Parámetros!$C$26,Parámetros!$E$26,ISBLANK(N21),0)</f>
        <v>2</v>
      </c>
      <c r="P21" s="63" t="s">
        <v>29</v>
      </c>
      <c r="Q21" s="62" cm="1">
        <f t="array" ref="Q21">_xlfn.IFS(P21=Parámetros!$C$27,Parámetros!$E$27,P21=Parámetros!$C$28,Parámetros!$E$28,P21=Parámetros!$C$29,Parámetros!$E$29,ISBLANK(P21),0)</f>
        <v>1</v>
      </c>
      <c r="R21" s="64" t="s">
        <v>271</v>
      </c>
      <c r="S21" s="62" cm="1">
        <f t="array" ref="S21">_xlfn.IFS(R21=Parámetros!$D$4,Parámetros!$E$4,R21=Parámetros!$D$5,Parámetros!$E$5,R21=Parámetros!$D$6,Parámetros!$E$6,R21=Parámetros!$D$7,Parámetros!$E$7,R21=Parámetros!$D$8,Parámetros!$E$8,R21=Parámetros!$D$9,Parámetros!$E$9,R21=Parámetros!$D$10,Parámetros!$E$10,R21=Parámetros!$D$11,Parámetros!$E$11,R21=Parámetros!$D$12,Parámetros!$E$12,R21=Parámetros!$D$13,Parámetros!$E$13,ISBLANK(R21),0)</f>
        <v>1</v>
      </c>
      <c r="T21" s="64" t="s">
        <v>72</v>
      </c>
      <c r="U21" s="62" cm="1">
        <f t="array" ref="U21">_xlfn.IFS(T21=Parámetros!$C$33,Parámetros!$E$33,T21=Parámetros!$C$34,Parámetros!$E$34,T21=Parámetros!$C$35,Parámetros!$E$35,T21=Parámetros!$C$36,Parámetros!$E$36,T21=Parámetros!$C$37,Parámetros!$E$37,ISBLANK(T21),0)</f>
        <v>5</v>
      </c>
      <c r="V21" s="64" t="s">
        <v>81</v>
      </c>
      <c r="W21" s="62" cm="1">
        <f t="array" ref="W21">_xlfn.IFS(V21=Parámetros!$C$38,Parámetros!$E$38,V21=Parámetros!$C$39,Parámetros!$E$39,V21=Parámetros!$C$40,Parámetros!$E$40,ISBLANK(V21),0)</f>
        <v>3</v>
      </c>
      <c r="X21" s="62">
        <f t="shared" si="0"/>
        <v>13</v>
      </c>
      <c r="Y21" s="65">
        <f>X21/Parámetros!$E$41</f>
        <v>0.65</v>
      </c>
      <c r="Z21" s="62" t="str">
        <f t="shared" si="1"/>
        <v>Media</v>
      </c>
      <c r="AA21" s="105"/>
      <c r="AB21" s="106"/>
      <c r="AC21" s="107"/>
    </row>
    <row r="22" spans="1:29" s="104" customFormat="1" ht="75" x14ac:dyDescent="0.25">
      <c r="A22" s="61" t="s">
        <v>233</v>
      </c>
      <c r="B22" s="113" t="s">
        <v>265</v>
      </c>
      <c r="C22" s="60" t="s">
        <v>448</v>
      </c>
      <c r="D22" s="69" t="s">
        <v>176</v>
      </c>
      <c r="E22" s="66" t="s">
        <v>296</v>
      </c>
      <c r="F22" s="69" t="s">
        <v>297</v>
      </c>
      <c r="G22" s="60" t="s">
        <v>195</v>
      </c>
      <c r="H22" s="60" t="s">
        <v>118</v>
      </c>
      <c r="I22" s="68" t="s">
        <v>121</v>
      </c>
      <c r="J22" s="60" t="s">
        <v>124</v>
      </c>
      <c r="K22" s="108"/>
      <c r="L22" s="61" t="s">
        <v>13</v>
      </c>
      <c r="M22" s="62" cm="1">
        <f t="array" ref="M22">_xlfn.IFS(L22=Parámetros!$C$20,Parámetros!$E$20,L22=Parámetros!$C$21,Parámetros!$E$21,L22=Parámetros!$C$22,Parámetros!$E$22,ISBLANK(L22),0)</f>
        <v>3</v>
      </c>
      <c r="N22" s="62" t="s">
        <v>28</v>
      </c>
      <c r="O22" s="62" cm="1">
        <f t="array" ref="O22">_xlfn.IFS(N22=Parámetros!$C$23,Parámetros!$E$23,N22=Parámetros!$C$24,Parámetros!$E$24,N22=Parámetros!$C$25,Parámetros!$E$25,N22=Parámetros!$C$26,Parámetros!$E$26,ISBLANK(N22),0)</f>
        <v>1</v>
      </c>
      <c r="P22" s="63" t="s">
        <v>29</v>
      </c>
      <c r="Q22" s="62" cm="1">
        <f t="array" ref="Q22">_xlfn.IFS(P22=Parámetros!$C$27,Parámetros!$E$27,P22=Parámetros!$C$28,Parámetros!$E$28,P22=Parámetros!$C$29,Parámetros!$E$29,ISBLANK(P22),0)</f>
        <v>1</v>
      </c>
      <c r="R22" s="64" t="s">
        <v>271</v>
      </c>
      <c r="S22" s="62" cm="1">
        <f t="array" ref="S22">_xlfn.IFS(R22=Parámetros!$D$4,Parámetros!$E$4,R22=Parámetros!$D$5,Parámetros!$E$5,R22=Parámetros!$D$6,Parámetros!$E$6,R22=Parámetros!$D$7,Parámetros!$E$7,R22=Parámetros!$D$8,Parámetros!$E$8,R22=Parámetros!$D$9,Parámetros!$E$9,R22=Parámetros!$D$10,Parámetros!$E$10,R22=Parámetros!$D$11,Parámetros!$E$11,R22=Parámetros!$D$12,Parámetros!$E$12,R22=Parámetros!$D$13,Parámetros!$E$13,ISBLANK(R22),0)</f>
        <v>1</v>
      </c>
      <c r="T22" s="64" t="s">
        <v>73</v>
      </c>
      <c r="U22" s="62" cm="1">
        <f t="array" ref="U22">_xlfn.IFS(T22=Parámetros!$C$33,Parámetros!$E$33,T22=Parámetros!$C$34,Parámetros!$E$34,T22=Parámetros!$C$35,Parámetros!$E$35,T22=Parámetros!$C$36,Parámetros!$E$36,T22=Parámetros!$C$37,Parámetros!$E$37,ISBLANK(T22),0)</f>
        <v>4</v>
      </c>
      <c r="V22" s="64" t="s">
        <v>38</v>
      </c>
      <c r="W22" s="62" cm="1">
        <f t="array" ref="W22">_xlfn.IFS(V22=Parámetros!$C$38,Parámetros!$E$38,V22=Parámetros!$C$39,Parámetros!$E$39,V22=Parámetros!$C$40,Parámetros!$E$40,ISBLANK(V22),0)</f>
        <v>2</v>
      </c>
      <c r="X22" s="62">
        <f t="shared" ref="X22:X29" si="6">SUM(M22:W22)</f>
        <v>12</v>
      </c>
      <c r="Y22" s="65">
        <f>X22/Parámetros!$E$41</f>
        <v>0.6</v>
      </c>
      <c r="Z22" s="62" t="str">
        <f t="shared" ref="Z22:Z30" si="7">IF(Y22&lt;=59%,"Baja",IF(Y22&lt;80%,"Media","Alta"))</f>
        <v>Media</v>
      </c>
      <c r="AA22" s="105"/>
      <c r="AB22" s="106"/>
      <c r="AC22" s="107"/>
    </row>
    <row r="23" spans="1:29" s="108" customFormat="1" ht="75" x14ac:dyDescent="0.25">
      <c r="A23" s="61" t="s">
        <v>233</v>
      </c>
      <c r="B23" s="113" t="s">
        <v>265</v>
      </c>
      <c r="C23" s="60" t="s">
        <v>449</v>
      </c>
      <c r="D23" s="69" t="s">
        <v>298</v>
      </c>
      <c r="E23" s="69" t="s">
        <v>299</v>
      </c>
      <c r="F23" s="69" t="s">
        <v>289</v>
      </c>
      <c r="G23" s="60" t="s">
        <v>300</v>
      </c>
      <c r="H23" s="60" t="s">
        <v>118</v>
      </c>
      <c r="I23" s="68" t="s">
        <v>122</v>
      </c>
      <c r="J23" s="60" t="s">
        <v>124</v>
      </c>
      <c r="K23" s="104"/>
      <c r="L23" s="61" t="s">
        <v>13</v>
      </c>
      <c r="M23" s="62" cm="1">
        <f t="array" ref="M23">_xlfn.IFS(L23=Parámetros!$C$20,Parámetros!$E$20,L23=Parámetros!$C$21,Parámetros!$E$21,L23=Parámetros!$C$22,Parámetros!$E$22,ISBLANK(L23),0)</f>
        <v>3</v>
      </c>
      <c r="N23" s="62" t="s">
        <v>23</v>
      </c>
      <c r="O23" s="62" cm="1">
        <f t="array" ref="O23">_xlfn.IFS(N23=Parámetros!$C$23,Parámetros!$E$23,N23=Parámetros!$C$24,Parámetros!$E$24,N23=Parámetros!$C$25,Parámetros!$E$25,N23=Parámetros!$C$26,Parámetros!$E$26,ISBLANK(N23),0)</f>
        <v>2</v>
      </c>
      <c r="P23" s="63" t="s">
        <v>39</v>
      </c>
      <c r="Q23" s="62" cm="1">
        <f t="array" ref="Q23">_xlfn.IFS(P23=Parámetros!$C$27,Parámetros!$E$27,P23=Parámetros!$C$28,Parámetros!$E$28,P23=Parámetros!$C$29,Parámetros!$E$29,ISBLANK(P23),0)</f>
        <v>2</v>
      </c>
      <c r="R23" s="64" t="s">
        <v>271</v>
      </c>
      <c r="S23" s="62" cm="1">
        <f t="array" ref="S23">_xlfn.IFS(R23=Parámetros!$D$4,Parámetros!$E$4,R23=Parámetros!$D$5,Parámetros!$E$5,R23=Parámetros!$D$6,Parámetros!$E$6,R23=Parámetros!$D$7,Parámetros!$E$7,R23=Parámetros!$D$8,Parámetros!$E$8,R23=Parámetros!$D$9,Parámetros!$E$9,R23=Parámetros!$D$10,Parámetros!$E$10,R23=Parámetros!$D$11,Parámetros!$E$11,R23=Parámetros!$D$12,Parámetros!$E$12,R23=Parámetros!$D$13,Parámetros!$E$13,ISBLANK(R23),0)</f>
        <v>1</v>
      </c>
      <c r="T23" s="64" t="s">
        <v>75</v>
      </c>
      <c r="U23" s="62" cm="1">
        <f t="array" ref="U23">_xlfn.IFS(T23=Parámetros!$C$33,Parámetros!$E$33,T23=Parámetros!$C$34,Parámetros!$E$34,T23=Parámetros!$C$35,Parámetros!$E$35,T23=Parámetros!$C$36,Parámetros!$E$36,T23=Parámetros!$C$37,Parámetros!$E$37,ISBLANK(T23),0)</f>
        <v>2</v>
      </c>
      <c r="V23" s="64" t="s">
        <v>38</v>
      </c>
      <c r="W23" s="62" cm="1">
        <f t="array" ref="W23">_xlfn.IFS(V23=Parámetros!$C$38,Parámetros!$E$38,V23=Parámetros!$C$39,Parámetros!$E$39,V23=Parámetros!$C$40,Parámetros!$E$40,ISBLANK(V23),0)</f>
        <v>2</v>
      </c>
      <c r="X23" s="62">
        <f t="shared" si="6"/>
        <v>12</v>
      </c>
      <c r="Y23" s="65">
        <f>X23/Parámetros!$E$41</f>
        <v>0.6</v>
      </c>
      <c r="Z23" s="62" t="str">
        <f t="shared" si="7"/>
        <v>Media</v>
      </c>
      <c r="AA23" s="101"/>
    </row>
    <row r="24" spans="1:29" s="108" customFormat="1" ht="75" x14ac:dyDescent="0.25">
      <c r="A24" s="61" t="s">
        <v>233</v>
      </c>
      <c r="B24" s="113" t="s">
        <v>265</v>
      </c>
      <c r="C24" s="60" t="s">
        <v>450</v>
      </c>
      <c r="D24" s="69" t="s">
        <v>177</v>
      </c>
      <c r="E24" s="66" t="s">
        <v>301</v>
      </c>
      <c r="F24" s="69" t="s">
        <v>178</v>
      </c>
      <c r="G24" s="60" t="s">
        <v>302</v>
      </c>
      <c r="H24" s="60" t="s">
        <v>198</v>
      </c>
      <c r="I24" s="68" t="s">
        <v>121</v>
      </c>
      <c r="J24" s="60" t="s">
        <v>125</v>
      </c>
      <c r="L24" s="61" t="s">
        <v>18</v>
      </c>
      <c r="M24" s="62" cm="1">
        <f t="array" ref="M24">_xlfn.IFS(L24=Parámetros!$C$20,Parámetros!$E$20,L24=Parámetros!$C$21,Parámetros!$E$21,L24=Parámetros!$C$22,Parámetros!$E$22,ISBLANK(L24),0)</f>
        <v>1</v>
      </c>
      <c r="N24" s="62" t="s">
        <v>23</v>
      </c>
      <c r="O24" s="62" cm="1">
        <f t="array" ref="O24">_xlfn.IFS(N24=Parámetros!$C$23,Parámetros!$E$23,N24=Parámetros!$C$24,Parámetros!$E$24,N24=Parámetros!$C$25,Parámetros!$E$25,N24=Parámetros!$C$26,Parámetros!$E$26,ISBLANK(N24),0)</f>
        <v>2</v>
      </c>
      <c r="P24" s="63" t="s">
        <v>39</v>
      </c>
      <c r="Q24" s="62" cm="1">
        <f t="array" ref="Q24">_xlfn.IFS(P24=Parámetros!$C$27,Parámetros!$E$27,P24=Parámetros!$C$28,Parámetros!$E$28,P24=Parámetros!$C$29,Parámetros!$E$29,ISBLANK(P24),0)</f>
        <v>2</v>
      </c>
      <c r="R24" s="64" t="s">
        <v>271</v>
      </c>
      <c r="S24" s="62" cm="1">
        <f t="array" ref="S24">_xlfn.IFS(R24=Parámetros!$D$4,Parámetros!$E$4,R24=Parámetros!$D$5,Parámetros!$E$5,R24=Parámetros!$D$6,Parámetros!$E$6,R24=Parámetros!$D$7,Parámetros!$E$7,R24=Parámetros!$D$8,Parámetros!$E$8,R24=Parámetros!$D$9,Parámetros!$E$9,R24=Parámetros!$D$10,Parámetros!$E$10,R24=Parámetros!$D$11,Parámetros!$E$11,R24=Parámetros!$D$12,Parámetros!$E$12,R24=Parámetros!$D$13,Parámetros!$E$13,ISBLANK(R24),0)</f>
        <v>1</v>
      </c>
      <c r="T24" s="64" t="s">
        <v>73</v>
      </c>
      <c r="U24" s="62" cm="1">
        <f t="array" ref="U24">_xlfn.IFS(T24=Parámetros!$C$33,Parámetros!$E$33,T24=Parámetros!$C$34,Parámetros!$E$34,T24=Parámetros!$C$35,Parámetros!$E$35,T24=Parámetros!$C$36,Parámetros!$E$36,T24=Parámetros!$C$37,Parámetros!$E$37,ISBLANK(T24),0)</f>
        <v>4</v>
      </c>
      <c r="V24" s="64" t="s">
        <v>38</v>
      </c>
      <c r="W24" s="62" cm="1">
        <f t="array" ref="W24">_xlfn.IFS(V24=Parámetros!$C$38,Parámetros!$E$38,V24=Parámetros!$C$39,Parámetros!$E$39,V24=Parámetros!$C$40,Parámetros!$E$40,ISBLANK(V24),0)</f>
        <v>2</v>
      </c>
      <c r="X24" s="62">
        <f t="shared" si="6"/>
        <v>12</v>
      </c>
      <c r="Y24" s="65">
        <f>X24/Parámetros!$E$41</f>
        <v>0.6</v>
      </c>
      <c r="Z24" s="62" t="str">
        <f t="shared" si="7"/>
        <v>Media</v>
      </c>
      <c r="AA24" s="101"/>
    </row>
    <row r="25" spans="1:29" s="108" customFormat="1" ht="76.5" customHeight="1" x14ac:dyDescent="0.25">
      <c r="A25" s="61" t="s">
        <v>234</v>
      </c>
      <c r="B25" s="113" t="s">
        <v>263</v>
      </c>
      <c r="C25" s="60" t="s">
        <v>451</v>
      </c>
      <c r="D25" s="69" t="s">
        <v>207</v>
      </c>
      <c r="E25" s="72" t="s">
        <v>209</v>
      </c>
      <c r="F25" s="69" t="s">
        <v>213</v>
      </c>
      <c r="G25" s="60" t="s">
        <v>303</v>
      </c>
      <c r="H25" s="60" t="s">
        <v>198</v>
      </c>
      <c r="I25" s="68" t="s">
        <v>122</v>
      </c>
      <c r="J25" s="60" t="s">
        <v>125</v>
      </c>
      <c r="L25" s="70" t="s">
        <v>16</v>
      </c>
      <c r="M25" s="62" cm="1">
        <f t="array" ref="M25">_xlfn.IFS(L25=Parámetros!$C$20,Parámetros!$E$20,L25=Parámetros!$C$21,Parámetros!$E$21,L25=Parámetros!$C$22,Parámetros!$E$22,ISBLANK(L25),0)</f>
        <v>2</v>
      </c>
      <c r="N25" s="62" t="s">
        <v>23</v>
      </c>
      <c r="O25" s="62" cm="1">
        <f t="array" ref="O25">_xlfn.IFS(N25=Parámetros!$C$23,Parámetros!$E$23,N25=Parámetros!$C$24,Parámetros!$E$24,N25=Parámetros!$C$25,Parámetros!$E$25,N25=Parámetros!$C$26,Parámetros!$E$26,ISBLANK(N25),0)</f>
        <v>2</v>
      </c>
      <c r="P25" s="63" t="s">
        <v>39</v>
      </c>
      <c r="Q25" s="62" cm="1">
        <f t="array" ref="Q25">_xlfn.IFS(P25=Parámetros!$C$27,Parámetros!$E$27,P25=Parámetros!$C$28,Parámetros!$E$28,P25=Parámetros!$C$29,Parámetros!$E$29,ISBLANK(P25),0)</f>
        <v>2</v>
      </c>
      <c r="R25" s="64" t="s">
        <v>271</v>
      </c>
      <c r="S25" s="62" cm="1">
        <f t="array" ref="S25">_xlfn.IFS(R25=Parámetros!$D$4,Parámetros!$E$4,R25=Parámetros!$D$5,Parámetros!$E$5,R25=Parámetros!$D$6,Parámetros!$E$6,R25=Parámetros!$D$7,Parámetros!$E$7,R25=Parámetros!$D$8,Parámetros!$E$8,R25=Parámetros!$D$9,Parámetros!$E$9,R25=Parámetros!$D$10,Parámetros!$E$10,R25=Parámetros!$D$11,Parámetros!$E$11,R25=Parámetros!$D$12,Parámetros!$E$12,R25=Parámetros!$D$13,Parámetros!$E$13,ISBLANK(R25),0)</f>
        <v>1</v>
      </c>
      <c r="T25" s="64" t="s">
        <v>74</v>
      </c>
      <c r="U25" s="62" cm="1">
        <f t="array" ref="U25">_xlfn.IFS(T25=Parámetros!$C$33,Parámetros!$E$33,T25=Parámetros!$C$34,Parámetros!$E$34,T25=Parámetros!$C$35,Parámetros!$E$35,T25=Parámetros!$C$36,Parámetros!$E$36,T25=Parámetros!$C$37,Parámetros!$E$37,ISBLANK(T25),0)</f>
        <v>3</v>
      </c>
      <c r="V25" s="64" t="s">
        <v>38</v>
      </c>
      <c r="W25" s="62" cm="1">
        <f t="array" ref="W25">_xlfn.IFS(V25=Parámetros!$C$38,Parámetros!$E$38,V25=Parámetros!$C$39,Parámetros!$E$39,V25=Parámetros!$C$40,Parámetros!$E$40,ISBLANK(V25),0)</f>
        <v>2</v>
      </c>
      <c r="X25" s="62">
        <f t="shared" si="6"/>
        <v>12</v>
      </c>
      <c r="Y25" s="65">
        <f>X25/Parámetros!$E$41</f>
        <v>0.6</v>
      </c>
      <c r="Z25" s="62" t="str">
        <f t="shared" si="7"/>
        <v>Media</v>
      </c>
      <c r="AA25" s="101"/>
    </row>
    <row r="26" spans="1:29" s="108" customFormat="1" ht="60" x14ac:dyDescent="0.25">
      <c r="A26" s="61" t="s">
        <v>234</v>
      </c>
      <c r="B26" s="113" t="s">
        <v>263</v>
      </c>
      <c r="C26" s="60" t="s">
        <v>452</v>
      </c>
      <c r="D26" s="69" t="s">
        <v>169</v>
      </c>
      <c r="E26" s="66" t="s">
        <v>305</v>
      </c>
      <c r="F26" s="69" t="s">
        <v>306</v>
      </c>
      <c r="G26" s="60" t="s">
        <v>304</v>
      </c>
      <c r="H26" s="60" t="s">
        <v>198</v>
      </c>
      <c r="I26" s="68" t="s">
        <v>121</v>
      </c>
      <c r="J26" s="60" t="s">
        <v>124</v>
      </c>
      <c r="L26" s="71" t="s">
        <v>13</v>
      </c>
      <c r="M26" s="62" cm="1">
        <f t="array" ref="M26">_xlfn.IFS(L26=Parámetros!$C$20,Parámetros!$E$20,L26=Parámetros!$C$21,Parámetros!$E$21,L26=Parámetros!$C$22,Parámetros!$E$22,ISBLANK(L26),0)</f>
        <v>3</v>
      </c>
      <c r="N26" s="62" t="s">
        <v>23</v>
      </c>
      <c r="O26" s="62" cm="1">
        <f t="array" ref="O26">_xlfn.IFS(N26=Parámetros!$C$23,Parámetros!$E$23,N26=Parámetros!$C$24,Parámetros!$E$24,N26=Parámetros!$C$25,Parámetros!$E$25,N26=Parámetros!$C$26,Parámetros!$E$26,ISBLANK(N26),0)</f>
        <v>2</v>
      </c>
      <c r="P26" s="63" t="s">
        <v>39</v>
      </c>
      <c r="Q26" s="62" cm="1">
        <f t="array" ref="Q26">_xlfn.IFS(P26=Parámetros!$C$27,Parámetros!$E$27,P26=Parámetros!$C$28,Parámetros!$E$28,P26=Parámetros!$C$29,Parámetros!$E$29,ISBLANK(P26),0)</f>
        <v>2</v>
      </c>
      <c r="R26" s="64" t="s">
        <v>271</v>
      </c>
      <c r="S26" s="62" cm="1">
        <f t="array" ref="S26">_xlfn.IFS(R26=Parámetros!$D$4,Parámetros!$E$4,R26=Parámetros!$D$5,Parámetros!$E$5,R26=Parámetros!$D$6,Parámetros!$E$6,R26=Parámetros!$D$7,Parámetros!$E$7,R26=Parámetros!$D$8,Parámetros!$E$8,R26=Parámetros!$D$9,Parámetros!$E$9,R26=Parámetros!$D$10,Parámetros!$E$10,R26=Parámetros!$D$11,Parámetros!$E$11,R26=Parámetros!$D$12,Parámetros!$E$12,R26=Parámetros!$D$13,Parámetros!$E$13,ISBLANK(R26),0)</f>
        <v>1</v>
      </c>
      <c r="T26" s="64" t="s">
        <v>73</v>
      </c>
      <c r="U26" s="62" cm="1">
        <f t="array" ref="U26">_xlfn.IFS(T26=Parámetros!$C$33,Parámetros!$E$33,T26=Parámetros!$C$34,Parámetros!$E$34,T26=Parámetros!$C$35,Parámetros!$E$35,T26=Parámetros!$C$36,Parámetros!$E$36,T26=Parámetros!$C$37,Parámetros!$E$37,ISBLANK(T26),0)</f>
        <v>4</v>
      </c>
      <c r="V26" s="64" t="s">
        <v>38</v>
      </c>
      <c r="W26" s="62" cm="1">
        <f t="array" ref="W26">_xlfn.IFS(V26=Parámetros!$C$38,Parámetros!$E$38,V26=Parámetros!$C$39,Parámetros!$E$39,V26=Parámetros!$C$40,Parámetros!$E$40,ISBLANK(V26),0)</f>
        <v>2</v>
      </c>
      <c r="X26" s="62">
        <f t="shared" si="6"/>
        <v>14</v>
      </c>
      <c r="Y26" s="65">
        <f>X26/Parámetros!$E$41</f>
        <v>0.7</v>
      </c>
      <c r="Z26" s="62" t="str">
        <f t="shared" si="7"/>
        <v>Media</v>
      </c>
      <c r="AA26" s="101"/>
    </row>
    <row r="27" spans="1:29" s="108" customFormat="1" ht="75" x14ac:dyDescent="0.25">
      <c r="A27" s="61" t="s">
        <v>235</v>
      </c>
      <c r="B27" s="113" t="s">
        <v>259</v>
      </c>
      <c r="C27" s="60" t="s">
        <v>453</v>
      </c>
      <c r="D27" s="69" t="s">
        <v>201</v>
      </c>
      <c r="E27" s="67" t="s">
        <v>307</v>
      </c>
      <c r="F27" s="69" t="s">
        <v>161</v>
      </c>
      <c r="G27" s="60" t="s">
        <v>195</v>
      </c>
      <c r="H27" s="60" t="s">
        <v>198</v>
      </c>
      <c r="I27" s="62" t="s">
        <v>121</v>
      </c>
      <c r="J27" s="60" t="s">
        <v>124</v>
      </c>
      <c r="L27" s="61" t="s">
        <v>13</v>
      </c>
      <c r="M27" s="62" cm="1">
        <f t="array" ref="M27">_xlfn.IFS(L27=Parámetros!$C$20,Parámetros!$E$20,L27=Parámetros!$C$21,Parámetros!$E$21,L27=Parámetros!$C$22,Parámetros!$E$22,ISBLANK(L27),0)</f>
        <v>3</v>
      </c>
      <c r="N27" s="62" t="s">
        <v>23</v>
      </c>
      <c r="O27" s="62" cm="1">
        <f t="array" ref="O27">_xlfn.IFS(N27=Parámetros!$C$23,Parámetros!$E$23,N27=Parámetros!$C$24,Parámetros!$E$24,N27=Parámetros!$C$25,Parámetros!$E$25,N27=Parámetros!$C$26,Parámetros!$E$26,ISBLANK(N27),0)</f>
        <v>2</v>
      </c>
      <c r="P27" s="63" t="s">
        <v>39</v>
      </c>
      <c r="Q27" s="62" cm="1">
        <f t="array" ref="Q27">_xlfn.IFS(P27=Parámetros!$C$27,Parámetros!$E$27,P27=Parámetros!$C$28,Parámetros!$E$28,P27=Parámetros!$C$29,Parámetros!$E$29,ISBLANK(P27),0)</f>
        <v>2</v>
      </c>
      <c r="R27" s="64" t="s">
        <v>271</v>
      </c>
      <c r="S27" s="62" cm="1">
        <f t="array" ref="S27">_xlfn.IFS(R27=Parámetros!$D$4,Parámetros!$E$4,R27=Parámetros!$D$5,Parámetros!$E$5,R27=Parámetros!$D$6,Parámetros!$E$6,R27=Parámetros!$D$7,Parámetros!$E$7,R27=Parámetros!$D$8,Parámetros!$E$8,R27=Parámetros!$D$9,Parámetros!$E$9,R27=Parámetros!$D$10,Parámetros!$E$10,R27=Parámetros!$D$11,Parámetros!$E$11,R27=Parámetros!$D$12,Parámetros!$E$12,R27=Parámetros!$D$13,Parámetros!$E$13,ISBLANK(R27),0)</f>
        <v>1</v>
      </c>
      <c r="T27" s="64" t="s">
        <v>74</v>
      </c>
      <c r="U27" s="62" cm="1">
        <f t="array" ref="U27">_xlfn.IFS(T27=Parámetros!$C$33,Parámetros!$E$33,T27=Parámetros!$C$34,Parámetros!$E$34,T27=Parámetros!$C$35,Parámetros!$E$35,T27=Parámetros!$C$36,Parámetros!$E$36,T27=Parámetros!$C$37,Parámetros!$E$37,ISBLANK(T27),0)</f>
        <v>3</v>
      </c>
      <c r="V27" s="64" t="s">
        <v>38</v>
      </c>
      <c r="W27" s="62" cm="1">
        <f t="array" ref="W27">_xlfn.IFS(V27=Parámetros!$C$38,Parámetros!$E$38,V27=Parámetros!$C$39,Parámetros!$E$39,V27=Parámetros!$C$40,Parámetros!$E$40,ISBLANK(V27),0)</f>
        <v>2</v>
      </c>
      <c r="X27" s="62">
        <f t="shared" si="6"/>
        <v>13</v>
      </c>
      <c r="Y27" s="65">
        <f>X27/Parámetros!$E$41</f>
        <v>0.65</v>
      </c>
      <c r="Z27" s="62" t="str">
        <f t="shared" si="7"/>
        <v>Media</v>
      </c>
      <c r="AA27" s="101"/>
    </row>
    <row r="28" spans="1:29" s="108" customFormat="1" ht="75" x14ac:dyDescent="0.25">
      <c r="A28" s="61" t="s">
        <v>235</v>
      </c>
      <c r="B28" s="113" t="s">
        <v>259</v>
      </c>
      <c r="C28" s="60" t="s">
        <v>454</v>
      </c>
      <c r="D28" s="69" t="s">
        <v>308</v>
      </c>
      <c r="E28" s="66" t="s">
        <v>309</v>
      </c>
      <c r="F28" s="69" t="s">
        <v>310</v>
      </c>
      <c r="G28" s="60" t="s">
        <v>311</v>
      </c>
      <c r="H28" s="60" t="s">
        <v>270</v>
      </c>
      <c r="I28" s="62" t="s">
        <v>122</v>
      </c>
      <c r="J28" s="60" t="s">
        <v>125</v>
      </c>
      <c r="L28" s="61" t="s">
        <v>18</v>
      </c>
      <c r="M28" s="62" cm="1">
        <f t="array" ref="M28">_xlfn.IFS(L28=Parámetros!$C$20,Parámetros!$E$20,L28=Parámetros!$C$21,Parámetros!$E$21,L28=Parámetros!$C$22,Parámetros!$E$22,ISBLANK(L28),0)</f>
        <v>1</v>
      </c>
      <c r="N28" s="62" t="s">
        <v>23</v>
      </c>
      <c r="O28" s="62" cm="1">
        <f t="array" ref="O28">_xlfn.IFS(N28=Parámetros!$C$23,Parámetros!$E$23,N28=Parámetros!$C$24,Parámetros!$E$24,N28=Parámetros!$C$25,Parámetros!$E$25,N28=Parámetros!$C$26,Parámetros!$E$26,ISBLANK(N28),0)</f>
        <v>2</v>
      </c>
      <c r="P28" s="63" t="s">
        <v>39</v>
      </c>
      <c r="Q28" s="62" cm="1">
        <f t="array" ref="Q28">_xlfn.IFS(P28=Parámetros!$C$27,Parámetros!$E$27,P28=Parámetros!$C$28,Parámetros!$E$28,P28=Parámetros!$C$29,Parámetros!$E$29,ISBLANK(P28),0)</f>
        <v>2</v>
      </c>
      <c r="R28" s="64" t="s">
        <v>271</v>
      </c>
      <c r="S28" s="62" cm="1">
        <f t="array" ref="S28">_xlfn.IFS(R28=Parámetros!$D$4,Parámetros!$E$4,R28=Parámetros!$D$5,Parámetros!$E$5,R28=Parámetros!$D$6,Parámetros!$E$6,R28=Parámetros!$D$7,Parámetros!$E$7,R28=Parámetros!$D$8,Parámetros!$E$8,R28=Parámetros!$D$9,Parámetros!$E$9,R28=Parámetros!$D$10,Parámetros!$E$10,R28=Parámetros!$D$11,Parámetros!$E$11,R28=Parámetros!$D$12,Parámetros!$E$12,R28=Parámetros!$D$13,Parámetros!$E$13,ISBLANK(R28),0)</f>
        <v>1</v>
      </c>
      <c r="T28" s="64" t="s">
        <v>35</v>
      </c>
      <c r="U28" s="62" cm="1">
        <f t="array" ref="U28">_xlfn.IFS(T28=Parámetros!$C$33,Parámetros!$E$33,T28=Parámetros!$C$34,Parámetros!$E$34,T28=Parámetros!$C$35,Parámetros!$E$35,T28=Parámetros!$C$36,Parámetros!$E$36,T28=Parámetros!$C$37,Parámetros!$E$37,ISBLANK(T28),0)</f>
        <v>1</v>
      </c>
      <c r="V28" s="64" t="s">
        <v>38</v>
      </c>
      <c r="W28" s="62" cm="1">
        <f t="array" ref="W28">_xlfn.IFS(V28=Parámetros!$C$38,Parámetros!$E$38,V28=Parámetros!$C$39,Parámetros!$E$39,V28=Parámetros!$C$40,Parámetros!$E$40,ISBLANK(V28),0)</f>
        <v>2</v>
      </c>
      <c r="X28" s="62">
        <f t="shared" si="6"/>
        <v>9</v>
      </c>
      <c r="Y28" s="65">
        <f>X28/Parámetros!$E$41</f>
        <v>0.45</v>
      </c>
      <c r="Z28" s="62" t="str">
        <f t="shared" si="7"/>
        <v>Baja</v>
      </c>
      <c r="AA28" s="101"/>
    </row>
    <row r="29" spans="1:29" s="108" customFormat="1" ht="75" x14ac:dyDescent="0.25">
      <c r="A29" s="61" t="s">
        <v>235</v>
      </c>
      <c r="B29" s="113" t="s">
        <v>259</v>
      </c>
      <c r="C29" s="60" t="s">
        <v>455</v>
      </c>
      <c r="D29" s="69" t="s">
        <v>204</v>
      </c>
      <c r="E29" s="66" t="s">
        <v>211</v>
      </c>
      <c r="F29" s="69" t="s">
        <v>205</v>
      </c>
      <c r="G29" s="60" t="s">
        <v>195</v>
      </c>
      <c r="H29" s="60" t="s">
        <v>198</v>
      </c>
      <c r="I29" s="62" t="s">
        <v>121</v>
      </c>
      <c r="J29" s="60" t="s">
        <v>125</v>
      </c>
      <c r="L29" s="61" t="s">
        <v>18</v>
      </c>
      <c r="M29" s="62" cm="1">
        <f t="array" ref="M29">_xlfn.IFS(L29=Parámetros!$C$20,Parámetros!$E$20,L29=Parámetros!$C$21,Parámetros!$E$21,L29=Parámetros!$C$22,Parámetros!$E$22,ISBLANK(L29),0)</f>
        <v>1</v>
      </c>
      <c r="N29" s="62" t="s">
        <v>23</v>
      </c>
      <c r="O29" s="62" cm="1">
        <f t="array" ref="O29">_xlfn.IFS(N29=Parámetros!$C$23,Parámetros!$E$23,N29=Parámetros!$C$24,Parámetros!$E$24,N29=Parámetros!$C$25,Parámetros!$E$25,N29=Parámetros!$C$26,Parámetros!$E$26,ISBLANK(N29),0)</f>
        <v>2</v>
      </c>
      <c r="P29" s="63" t="s">
        <v>27</v>
      </c>
      <c r="Q29" s="62" cm="1">
        <f t="array" ref="Q29">_xlfn.IFS(P29=Parámetros!$C$27,Parámetros!$E$27,P29=Parámetros!$C$28,Parámetros!$E$28,P29=Parámetros!$C$29,Parámetros!$E$29,ISBLANK(P29),0)</f>
        <v>3</v>
      </c>
      <c r="R29" s="64" t="s">
        <v>59</v>
      </c>
      <c r="S29" s="62" cm="1">
        <f t="array" ref="S29">_xlfn.IFS(R29=Parámetros!$D$4,Parámetros!$E$4,R29=Parámetros!$D$5,Parámetros!$E$5,R29=Parámetros!$D$6,Parámetros!$E$6,R29=Parámetros!$D$7,Parámetros!$E$7,R29=Parámetros!$D$8,Parámetros!$E$8,R29=Parámetros!$D$9,Parámetros!$E$9,R29=Parámetros!$D$10,Parámetros!$E$10,R29=Parámetros!$D$11,Parámetros!$E$11,R29=Parámetros!$D$12,Parámetros!$E$12,R29=Parámetros!$D$13,Parámetros!$E$13,ISBLANK(R29),0)</f>
        <v>2</v>
      </c>
      <c r="T29" s="64" t="s">
        <v>74</v>
      </c>
      <c r="U29" s="62" cm="1">
        <f t="array" ref="U29">_xlfn.IFS(T29=Parámetros!$C$33,Parámetros!$E$33,T29=Parámetros!$C$34,Parámetros!$E$34,T29=Parámetros!$C$35,Parámetros!$E$35,T29=Parámetros!$C$36,Parámetros!$E$36,T29=Parámetros!$C$37,Parámetros!$E$37,ISBLANK(T29),0)</f>
        <v>3</v>
      </c>
      <c r="V29" s="64" t="s">
        <v>38</v>
      </c>
      <c r="W29" s="62" cm="1">
        <f t="array" ref="W29">_xlfn.IFS(V29=Parámetros!$C$38,Parámetros!$E$38,V29=Parámetros!$C$39,Parámetros!$E$39,V29=Parámetros!$C$40,Parámetros!$E$40,ISBLANK(V29),0)</f>
        <v>2</v>
      </c>
      <c r="X29" s="62">
        <f t="shared" si="6"/>
        <v>13</v>
      </c>
      <c r="Y29" s="65">
        <f>X29/Parámetros!$E$41</f>
        <v>0.65</v>
      </c>
      <c r="Z29" s="62" t="str">
        <f t="shared" si="7"/>
        <v>Media</v>
      </c>
      <c r="AA29" s="101"/>
    </row>
    <row r="30" spans="1:29" s="108" customFormat="1" ht="60" x14ac:dyDescent="0.25">
      <c r="A30" s="61" t="s">
        <v>235</v>
      </c>
      <c r="B30" s="113" t="s">
        <v>259</v>
      </c>
      <c r="C30" s="60" t="s">
        <v>456</v>
      </c>
      <c r="D30" s="69" t="s">
        <v>200</v>
      </c>
      <c r="E30" s="66" t="s">
        <v>206</v>
      </c>
      <c r="F30" s="69" t="s">
        <v>323</v>
      </c>
      <c r="G30" s="60" t="s">
        <v>195</v>
      </c>
      <c r="H30" s="60" t="s">
        <v>198</v>
      </c>
      <c r="I30" s="62" t="s">
        <v>122</v>
      </c>
      <c r="J30" s="60" t="s">
        <v>124</v>
      </c>
      <c r="L30" s="61" t="s">
        <v>13</v>
      </c>
      <c r="M30" s="62" cm="1">
        <f t="array" ref="M30">_xlfn.IFS(L30=Parámetros!$C$20,Parámetros!$E$20,L30=Parámetros!$C$21,Parámetros!$E$21,L30=Parámetros!$C$22,Parámetros!$E$22,ISBLANK(L30),0)</f>
        <v>3</v>
      </c>
      <c r="N30" s="62" t="s">
        <v>23</v>
      </c>
      <c r="O30" s="62" cm="1">
        <f t="array" ref="O30">_xlfn.IFS(N30=Parámetros!$C$23,Parámetros!$E$23,N30=Parámetros!$C$24,Parámetros!$E$24,N30=Parámetros!$C$25,Parámetros!$E$25,N30=Parámetros!$C$26,Parámetros!$E$26,ISBLANK(N30),0)</f>
        <v>2</v>
      </c>
      <c r="P30" s="63" t="s">
        <v>29</v>
      </c>
      <c r="Q30" s="62" cm="1">
        <f t="array" ref="Q30">_xlfn.IFS(P30=Parámetros!$C$27,Parámetros!$E$27,P30=Parámetros!$C$28,Parámetros!$E$28,P30=Parámetros!$C$29,Parámetros!$E$29,ISBLANK(P30),0)</f>
        <v>1</v>
      </c>
      <c r="R30" s="64" t="s">
        <v>54</v>
      </c>
      <c r="S30" s="62" cm="1">
        <f t="array" ref="S30">_xlfn.IFS(R30=Parámetros!$D$4,Parámetros!$E$4,R30=Parámetros!$D$5,Parámetros!$E$5,R30=Parámetros!$D$6,Parámetros!$E$6,R30=Parámetros!$D$7,Parámetros!$E$7,R30=Parámetros!$D$8,Parámetros!$E$8,R30=Parámetros!$D$9,Parámetros!$E$9,R30=Parámetros!$D$10,Parámetros!$E$10,R30=Parámetros!$D$11,Parámetros!$E$11,R30=Parámetros!$D$12,Parámetros!$E$12,R30=Parámetros!$D$13,Parámetros!$E$13,ISBLANK(R30),0)</f>
        <v>3</v>
      </c>
      <c r="T30" s="64" t="s">
        <v>35</v>
      </c>
      <c r="U30" s="62" cm="1">
        <f t="array" ref="U30">_xlfn.IFS(T30=Parámetros!$C$33,Parámetros!$E$33,T30=Parámetros!$C$34,Parámetros!$E$34,T30=Parámetros!$C$35,Parámetros!$E$35,T30=Parámetros!$C$36,Parámetros!$E$36,T30=Parámetros!$C$37,Parámetros!$E$37,ISBLANK(T30),0)</f>
        <v>1</v>
      </c>
      <c r="V30" s="64" t="s">
        <v>38</v>
      </c>
      <c r="W30" s="62" cm="1">
        <f t="array" ref="W30">_xlfn.IFS(V30=Parámetros!$C$38,Parámetros!$E$38,V30=Parámetros!$C$39,Parámetros!$E$39,V30=Parámetros!$C$40,Parámetros!$E$40,ISBLANK(V30),0)</f>
        <v>2</v>
      </c>
      <c r="X30" s="62">
        <f t="shared" ref="X30" si="8">SUM(M30:W30)</f>
        <v>12</v>
      </c>
      <c r="Y30" s="65">
        <f>X30/Parámetros!$E$41</f>
        <v>0.6</v>
      </c>
      <c r="Z30" s="62" t="str">
        <f t="shared" si="7"/>
        <v>Media</v>
      </c>
      <c r="AA30" s="101"/>
    </row>
    <row r="31" spans="1:29" s="108" customFormat="1" ht="60" x14ac:dyDescent="0.25">
      <c r="A31" s="61" t="s">
        <v>236</v>
      </c>
      <c r="B31" s="113" t="s">
        <v>261</v>
      </c>
      <c r="C31" s="60" t="s">
        <v>457</v>
      </c>
      <c r="D31" s="66" t="s">
        <v>324</v>
      </c>
      <c r="E31" s="66" t="s">
        <v>325</v>
      </c>
      <c r="F31" s="66" t="s">
        <v>326</v>
      </c>
      <c r="G31" s="61" t="s">
        <v>291</v>
      </c>
      <c r="H31" s="60" t="s">
        <v>118</v>
      </c>
      <c r="I31" s="68" t="s">
        <v>121</v>
      </c>
      <c r="J31" s="60" t="s">
        <v>124</v>
      </c>
      <c r="L31" s="61" t="s">
        <v>13</v>
      </c>
      <c r="M31" s="62" cm="1">
        <f t="array" ref="M31">_xlfn.IFS(L31=Parámetros!$C$20,Parámetros!$E$20,L31=Parámetros!$C$21,Parámetros!$E$21,L31=Parámetros!$C$22,Parámetros!$E$22,ISBLANK(L31),0)</f>
        <v>3</v>
      </c>
      <c r="N31" s="62" t="s">
        <v>23</v>
      </c>
      <c r="O31" s="62" cm="1">
        <f t="array" ref="O31">_xlfn.IFS(N31=Parámetros!$C$23,Parámetros!$E$23,N31=Parámetros!$C$24,Parámetros!$E$24,N31=Parámetros!$C$25,Parámetros!$E$25,N31=Parámetros!$C$26,Parámetros!$E$26,ISBLANK(N31),0)</f>
        <v>2</v>
      </c>
      <c r="P31" s="63" t="s">
        <v>39</v>
      </c>
      <c r="Q31" s="62" cm="1">
        <f t="array" ref="Q31">_xlfn.IFS(P31=Parámetros!$C$27,Parámetros!$E$27,P31=Parámetros!$C$28,Parámetros!$E$28,P31=Parámetros!$C$29,Parámetros!$E$29,ISBLANK(P31),0)</f>
        <v>2</v>
      </c>
      <c r="R31" s="64" t="s">
        <v>61</v>
      </c>
      <c r="S31" s="62" cm="1">
        <f t="array" ref="S31">_xlfn.IFS(R31=Parámetros!$D$4,Parámetros!$E$4,R31=Parámetros!$D$5,Parámetros!$E$5,R31=Parámetros!$D$6,Parámetros!$E$6,R31=Parámetros!$D$7,Parámetros!$E$7,R31=Parámetros!$D$8,Parámetros!$E$8,R31=Parámetros!$D$9,Parámetros!$E$9,R31=Parámetros!$D$10,Parámetros!$E$10,R31=Parámetros!$D$11,Parámetros!$E$11,R31=Parámetros!$D$12,Parámetros!$E$12,R31=Parámetros!$D$13,Parámetros!$E$13,ISBLANK(R31),0)</f>
        <v>2</v>
      </c>
      <c r="T31" s="64" t="s">
        <v>72</v>
      </c>
      <c r="U31" s="62" cm="1">
        <f t="array" ref="U31">_xlfn.IFS(T31=Parámetros!$C$33,Parámetros!$E$33,T31=Parámetros!$C$34,Parámetros!$E$34,T31=Parámetros!$C$35,Parámetros!$E$35,T31=Parámetros!$C$36,Parámetros!$E$36,T31=Parámetros!$C$37,Parámetros!$E$37,ISBLANK(T31),0)</f>
        <v>5</v>
      </c>
      <c r="V31" s="64" t="s">
        <v>38</v>
      </c>
      <c r="W31" s="62" cm="1">
        <f t="array" ref="W31">_xlfn.IFS(V31=Parámetros!$C$38,Parámetros!$E$38,V31=Parámetros!$C$39,Parámetros!$E$39,V31=Parámetros!$C$40,Parámetros!$E$40,ISBLANK(V31),0)</f>
        <v>2</v>
      </c>
      <c r="X31" s="62">
        <f>SUM(M31:W31)</f>
        <v>16</v>
      </c>
      <c r="Y31" s="65">
        <f>X31/Parámetros!$E$41</f>
        <v>0.8</v>
      </c>
      <c r="Z31" s="62" t="str">
        <f>IF(Y31&lt;=59%,"Baja",IF(Y31&lt;80%,"Media","Alta"))</f>
        <v>Alta</v>
      </c>
      <c r="AA31" s="101"/>
    </row>
    <row r="32" spans="1:29" s="108" customFormat="1" ht="60" x14ac:dyDescent="0.25">
      <c r="A32" s="61" t="s">
        <v>236</v>
      </c>
      <c r="B32" s="113" t="s">
        <v>261</v>
      </c>
      <c r="C32" s="60" t="s">
        <v>458</v>
      </c>
      <c r="D32" s="66" t="s">
        <v>327</v>
      </c>
      <c r="E32" s="66" t="s">
        <v>328</v>
      </c>
      <c r="F32" s="66" t="s">
        <v>212</v>
      </c>
      <c r="G32" s="60" t="s">
        <v>195</v>
      </c>
      <c r="H32" s="60" t="s">
        <v>198</v>
      </c>
      <c r="I32" s="68" t="s">
        <v>121</v>
      </c>
      <c r="J32" s="60" t="s">
        <v>124</v>
      </c>
      <c r="L32" s="61" t="s">
        <v>13</v>
      </c>
      <c r="M32" s="62" cm="1">
        <f t="array" ref="M32">_xlfn.IFS(L32=Parámetros!$C$20,Parámetros!$E$20,L32=Parámetros!$C$21,Parámetros!$E$21,L32=Parámetros!$C$22,Parámetros!$E$22,ISBLANK(L32),0)</f>
        <v>3</v>
      </c>
      <c r="N32" s="62" t="s">
        <v>23</v>
      </c>
      <c r="O32" s="62" cm="1">
        <f t="array" ref="O32">_xlfn.IFS(N32=Parámetros!$C$23,Parámetros!$E$23,N32=Parámetros!$C$24,Parámetros!$E$24,N32=Parámetros!$C$25,Parámetros!$E$25,N32=Parámetros!$C$26,Parámetros!$E$26,ISBLANK(N32),0)</f>
        <v>2</v>
      </c>
      <c r="P32" s="63" t="s">
        <v>39</v>
      </c>
      <c r="Q32" s="62" cm="1">
        <f t="array" ref="Q32">_xlfn.IFS(P32=Parámetros!$C$27,Parámetros!$E$27,P32=Parámetros!$C$28,Parámetros!$E$28,P32=Parámetros!$C$29,Parámetros!$E$29,ISBLANK(P32),0)</f>
        <v>2</v>
      </c>
      <c r="R32" s="64" t="s">
        <v>271</v>
      </c>
      <c r="S32" s="62" cm="1">
        <f t="array" ref="S32">_xlfn.IFS(R32=Parámetros!$D$4,Parámetros!$E$4,R32=Parámetros!$D$5,Parámetros!$E$5,R32=Parámetros!$D$6,Parámetros!$E$6,R32=Parámetros!$D$7,Parámetros!$E$7,R32=Parámetros!$D$8,Parámetros!$E$8,R32=Parámetros!$D$9,Parámetros!$E$9,R32=Parámetros!$D$10,Parámetros!$E$10,R32=Parámetros!$D$11,Parámetros!$E$11,R32=Parámetros!$D$12,Parámetros!$E$12,R32=Parámetros!$D$13,Parámetros!$E$13,ISBLANK(R32),0)</f>
        <v>1</v>
      </c>
      <c r="T32" s="64" t="s">
        <v>73</v>
      </c>
      <c r="U32" s="62" cm="1">
        <f t="array" ref="U32">_xlfn.IFS(T32=Parámetros!$C$33,Parámetros!$E$33,T32=Parámetros!$C$34,Parámetros!$E$34,T32=Parámetros!$C$35,Parámetros!$E$35,T32=Parámetros!$C$36,Parámetros!$E$36,T32=Parámetros!$C$37,Parámetros!$E$37,ISBLANK(T32),0)</f>
        <v>4</v>
      </c>
      <c r="V32" s="64" t="s">
        <v>38</v>
      </c>
      <c r="W32" s="62" cm="1">
        <f t="array" ref="W32">_xlfn.IFS(V32=Parámetros!$C$38,Parámetros!$E$38,V32=Parámetros!$C$39,Parámetros!$E$39,V32=Parámetros!$C$40,Parámetros!$E$40,ISBLANK(V32),0)</f>
        <v>2</v>
      </c>
      <c r="X32" s="62">
        <f>SUM(M32:W32)</f>
        <v>14</v>
      </c>
      <c r="Y32" s="65">
        <f>X32/Parámetros!$E$41</f>
        <v>0.7</v>
      </c>
      <c r="Z32" s="62" t="str">
        <f>IF(Y32&lt;=59%,"Baja",IF(Y32&lt;80%,"Media","Alta"))</f>
        <v>Media</v>
      </c>
      <c r="AA32" s="101"/>
    </row>
    <row r="33" spans="1:27" s="108" customFormat="1" ht="92.25" customHeight="1" x14ac:dyDescent="0.25">
      <c r="A33" s="61" t="s">
        <v>237</v>
      </c>
      <c r="B33" s="113" t="s">
        <v>312</v>
      </c>
      <c r="C33" s="60" t="s">
        <v>459</v>
      </c>
      <c r="D33" s="66" t="s">
        <v>420</v>
      </c>
      <c r="E33" s="66" t="s">
        <v>421</v>
      </c>
      <c r="F33" s="66" t="s">
        <v>422</v>
      </c>
      <c r="G33" s="60" t="s">
        <v>195</v>
      </c>
      <c r="H33" s="60" t="s">
        <v>118</v>
      </c>
      <c r="I33" s="68" t="s">
        <v>121</v>
      </c>
      <c r="J33" s="60" t="s">
        <v>125</v>
      </c>
      <c r="L33" s="61" t="s">
        <v>18</v>
      </c>
      <c r="M33" s="62" cm="1">
        <f t="array" ref="M33">_xlfn.IFS(L33=Parámetros!$C$20,Parámetros!$E$20,L33=Parámetros!$C$21,Parámetros!$E$21,L33=Parámetros!$C$22,Parámetros!$E$22,ISBLANK(L33),0)</f>
        <v>1</v>
      </c>
      <c r="N33" s="62" t="s">
        <v>23</v>
      </c>
      <c r="O33" s="62" cm="1">
        <f t="array" ref="O33">_xlfn.IFS(N33=Parámetros!$C$23,Parámetros!$E$23,N33=Parámetros!$C$24,Parámetros!$E$24,N33=Parámetros!$C$25,Parámetros!$E$25,N33=Parámetros!$C$26,Parámetros!$E$26,ISBLANK(N33),0)</f>
        <v>2</v>
      </c>
      <c r="P33" s="63" t="s">
        <v>39</v>
      </c>
      <c r="Q33" s="62" cm="1">
        <f t="array" ref="Q33">_xlfn.IFS(P33=Parámetros!$C$27,Parámetros!$E$27,P33=Parámetros!$C$28,Parámetros!$E$28,P33=Parámetros!$C$29,Parámetros!$E$29,ISBLANK(P33),0)</f>
        <v>2</v>
      </c>
      <c r="R33" s="64" t="s">
        <v>271</v>
      </c>
      <c r="S33" s="62" cm="1">
        <f t="array" ref="S33">_xlfn.IFS(R33=Parámetros!$D$4,Parámetros!$E$4,R33=Parámetros!$D$5,Parámetros!$E$5,R33=Parámetros!$D$6,Parámetros!$E$6,R33=Parámetros!$D$7,Parámetros!$E$7,R33=Parámetros!$D$8,Parámetros!$E$8,R33=Parámetros!$D$9,Parámetros!$E$9,R33=Parámetros!$D$10,Parámetros!$E$10,R33=Parámetros!$D$11,Parámetros!$E$11,R33=Parámetros!$D$12,Parámetros!$E$12,R33=Parámetros!$D$13,Parámetros!$E$13,ISBLANK(R33),0)</f>
        <v>1</v>
      </c>
      <c r="T33" s="64" t="s">
        <v>73</v>
      </c>
      <c r="U33" s="62" cm="1">
        <f t="array" ref="U33">_xlfn.IFS(T33=Parámetros!$C$33,Parámetros!$E$33,T33=Parámetros!$C$34,Parámetros!$E$34,T33=Parámetros!$C$35,Parámetros!$E$35,T33=Parámetros!$C$36,Parámetros!$E$36,T33=Parámetros!$C$37,Parámetros!$E$37,ISBLANK(T33),0)</f>
        <v>4</v>
      </c>
      <c r="V33" s="64" t="s">
        <v>38</v>
      </c>
      <c r="W33" s="62" cm="1">
        <f t="array" ref="W33">_xlfn.IFS(V33=Parámetros!$C$38,Parámetros!$E$38,V33=Parámetros!$C$39,Parámetros!$E$39,V33=Parámetros!$C$40,Parámetros!$E$40,ISBLANK(V33),0)</f>
        <v>2</v>
      </c>
      <c r="X33" s="62">
        <f>SUM(M33:W33)</f>
        <v>12</v>
      </c>
      <c r="Y33" s="65">
        <f>X33/Parámetros!$E$41</f>
        <v>0.6</v>
      </c>
      <c r="Z33" s="62" t="str">
        <f>IF(Y33&lt;=59%,"Baja",IF(Y33&lt;80%,"Media","Alta"))</f>
        <v>Media</v>
      </c>
      <c r="AA33" s="101"/>
    </row>
    <row r="34" spans="1:27" s="108" customFormat="1" ht="90" x14ac:dyDescent="0.25">
      <c r="A34" s="61" t="s">
        <v>238</v>
      </c>
      <c r="B34" s="66" t="s">
        <v>214</v>
      </c>
      <c r="C34" s="60" t="s">
        <v>460</v>
      </c>
      <c r="D34" s="69" t="s">
        <v>484</v>
      </c>
      <c r="E34" s="72" t="s">
        <v>329</v>
      </c>
      <c r="F34" s="69" t="s">
        <v>330</v>
      </c>
      <c r="G34" s="60" t="s">
        <v>303</v>
      </c>
      <c r="H34" s="60" t="s">
        <v>198</v>
      </c>
      <c r="I34" s="68" t="s">
        <v>122</v>
      </c>
      <c r="J34" s="60" t="s">
        <v>125</v>
      </c>
      <c r="L34" s="70" t="s">
        <v>16</v>
      </c>
      <c r="M34" s="62" cm="1">
        <f t="array" ref="M34">_xlfn.IFS(L34=Parámetros!$C$20,Parámetros!$E$20,L34=Parámetros!$C$21,Parámetros!$E$21,L34=Parámetros!$C$22,Parámetros!$E$22,ISBLANK(L34),0)</f>
        <v>2</v>
      </c>
      <c r="N34" s="62" t="s">
        <v>23</v>
      </c>
      <c r="O34" s="62" cm="1">
        <f t="array" ref="O34">_xlfn.IFS(N34=Parámetros!$C$23,Parámetros!$E$23,N34=Parámetros!$C$24,Parámetros!$E$24,N34=Parámetros!$C$25,Parámetros!$E$25,N34=Parámetros!$C$26,Parámetros!$E$26,ISBLANK(N34),0)</f>
        <v>2</v>
      </c>
      <c r="P34" s="63" t="s">
        <v>39</v>
      </c>
      <c r="Q34" s="62" cm="1">
        <f t="array" ref="Q34">_xlfn.IFS(P34=Parámetros!$C$27,Parámetros!$E$27,P34=Parámetros!$C$28,Parámetros!$E$28,P34=Parámetros!$C$29,Parámetros!$E$29,ISBLANK(P34),0)</f>
        <v>2</v>
      </c>
      <c r="R34" s="64" t="s">
        <v>271</v>
      </c>
      <c r="S34" s="62" cm="1">
        <f t="array" ref="S34">_xlfn.IFS(R34=Parámetros!$D$4,Parámetros!$E$4,R34=Parámetros!$D$5,Parámetros!$E$5,R34=Parámetros!$D$6,Parámetros!$E$6,R34=Parámetros!$D$7,Parámetros!$E$7,R34=Parámetros!$D$8,Parámetros!$E$8,R34=Parámetros!$D$9,Parámetros!$E$9,R34=Parámetros!$D$10,Parámetros!$E$10,R34=Parámetros!$D$11,Parámetros!$E$11,R34=Parámetros!$D$12,Parámetros!$E$12,R34=Parámetros!$D$13,Parámetros!$E$13,ISBLANK(R34),0)</f>
        <v>1</v>
      </c>
      <c r="T34" s="64" t="s">
        <v>74</v>
      </c>
      <c r="U34" s="62" cm="1">
        <f t="array" ref="U34">_xlfn.IFS(T34=Parámetros!$C$33,Parámetros!$E$33,T34=Parámetros!$C$34,Parámetros!$E$34,T34=Parámetros!$C$35,Parámetros!$E$35,T34=Parámetros!$C$36,Parámetros!$E$36,T34=Parámetros!$C$37,Parámetros!$E$37,ISBLANK(T34),0)</f>
        <v>3</v>
      </c>
      <c r="V34" s="64" t="s">
        <v>38</v>
      </c>
      <c r="W34" s="62" cm="1">
        <f t="array" ref="W34">_xlfn.IFS(V34=Parámetros!$C$38,Parámetros!$E$38,V34=Parámetros!$C$39,Parámetros!$E$39,V34=Parámetros!$C$40,Parámetros!$E$40,ISBLANK(V34),0)</f>
        <v>2</v>
      </c>
      <c r="X34" s="62">
        <f t="shared" ref="X34:X35" si="9">SUM(M34:W34)</f>
        <v>12</v>
      </c>
      <c r="Y34" s="65">
        <f>X34/Parámetros!$E$41</f>
        <v>0.6</v>
      </c>
      <c r="Z34" s="62" t="str">
        <f t="shared" ref="Z34:Z35" si="10">IF(Y34&lt;=59%,"Baja",IF(Y34&lt;80%,"Media","Alta"))</f>
        <v>Media</v>
      </c>
      <c r="AA34" s="101"/>
    </row>
    <row r="35" spans="1:27" s="108" customFormat="1" ht="75" x14ac:dyDescent="0.25">
      <c r="A35" s="61" t="s">
        <v>238</v>
      </c>
      <c r="B35" s="66" t="s">
        <v>214</v>
      </c>
      <c r="C35" s="60" t="s">
        <v>461</v>
      </c>
      <c r="D35" s="69" t="s">
        <v>331</v>
      </c>
      <c r="E35" s="66" t="s">
        <v>333</v>
      </c>
      <c r="F35" s="72" t="s">
        <v>334</v>
      </c>
      <c r="G35" s="60" t="s">
        <v>195</v>
      </c>
      <c r="H35" s="60" t="s">
        <v>118</v>
      </c>
      <c r="I35" s="68" t="s">
        <v>121</v>
      </c>
      <c r="J35" s="60" t="s">
        <v>125</v>
      </c>
      <c r="K35" s="104"/>
      <c r="L35" s="61" t="s">
        <v>18</v>
      </c>
      <c r="M35" s="62" cm="1">
        <f t="array" ref="M35">_xlfn.IFS(L35=Parámetros!$C$20,Parámetros!$E$20,L35=Parámetros!$C$21,Parámetros!$E$21,L35=Parámetros!$C$22,Parámetros!$E$22,ISBLANK(L35),0)</f>
        <v>1</v>
      </c>
      <c r="N35" s="62" t="s">
        <v>23</v>
      </c>
      <c r="O35" s="62" cm="1">
        <f t="array" ref="O35">_xlfn.IFS(N35=Parámetros!$C$23,Parámetros!$E$23,N35=Parámetros!$C$24,Parámetros!$E$24,N35=Parámetros!$C$25,Parámetros!$E$25,N35=Parámetros!$C$26,Parámetros!$E$26,ISBLANK(N35),0)</f>
        <v>2</v>
      </c>
      <c r="P35" s="63" t="s">
        <v>29</v>
      </c>
      <c r="Q35" s="62" cm="1">
        <f t="array" ref="Q35">_xlfn.IFS(P35=Parámetros!$C$27,Parámetros!$E$27,P35=Parámetros!$C$28,Parámetros!$E$28,P35=Parámetros!$C$29,Parámetros!$E$29,ISBLANK(P35),0)</f>
        <v>1</v>
      </c>
      <c r="R35" s="64" t="s">
        <v>271</v>
      </c>
      <c r="S35" s="62" cm="1">
        <f t="array" ref="S35">_xlfn.IFS(R35=Parámetros!$D$4,Parámetros!$E$4,R35=Parámetros!$D$5,Parámetros!$E$5,R35=Parámetros!$D$6,Parámetros!$E$6,R35=Parámetros!$D$7,Parámetros!$E$7,R35=Parámetros!$D$8,Parámetros!$E$8,R35=Parámetros!$D$9,Parámetros!$E$9,R35=Parámetros!$D$10,Parámetros!$E$10,R35=Parámetros!$D$11,Parámetros!$E$11,R35=Parámetros!$D$12,Parámetros!$E$12,R35=Parámetros!$D$13,Parámetros!$E$13,ISBLANK(R35),0)</f>
        <v>1</v>
      </c>
      <c r="T35" s="64" t="s">
        <v>73</v>
      </c>
      <c r="U35" s="62" cm="1">
        <f t="array" ref="U35">_xlfn.IFS(T35=Parámetros!$C$33,Parámetros!$E$33,T35=Parámetros!$C$34,Parámetros!$E$34,T35=Parámetros!$C$35,Parámetros!$E$35,T35=Parámetros!$C$36,Parámetros!$E$36,T35=Parámetros!$C$37,Parámetros!$E$37,ISBLANK(T35),0)</f>
        <v>4</v>
      </c>
      <c r="V35" s="64" t="s">
        <v>81</v>
      </c>
      <c r="W35" s="62" cm="1">
        <f t="array" ref="W35">_xlfn.IFS(V35=Parámetros!$C$38,Parámetros!$E$38,V35=Parámetros!$C$39,Parámetros!$E$39,V35=Parámetros!$C$40,Parámetros!$E$40,ISBLANK(V35),0)</f>
        <v>3</v>
      </c>
      <c r="X35" s="62">
        <f t="shared" si="9"/>
        <v>12</v>
      </c>
      <c r="Y35" s="65">
        <f>X35/Parámetros!$E$41</f>
        <v>0.6</v>
      </c>
      <c r="Z35" s="62" t="str">
        <f t="shared" si="10"/>
        <v>Media</v>
      </c>
      <c r="AA35" s="101"/>
    </row>
    <row r="36" spans="1:27" ht="82.5" customHeight="1" x14ac:dyDescent="0.25">
      <c r="A36" s="57" t="s">
        <v>239</v>
      </c>
      <c r="B36" s="58" t="s">
        <v>315</v>
      </c>
      <c r="C36" s="56"/>
      <c r="D36" s="117"/>
      <c r="E36" s="58"/>
      <c r="F36" s="58"/>
      <c r="G36" s="57"/>
      <c r="H36" s="57"/>
      <c r="I36" s="128"/>
      <c r="J36" s="57"/>
      <c r="L36" s="74"/>
      <c r="M36" s="47" cm="1">
        <f t="array" ref="M36">_xlfn.IFS(L36=Parámetros!$C$20,Parámetros!$E$20,L36=Parámetros!$C$21,Parámetros!$E$21,L36=Parámetros!$C$22,Parámetros!$E$22,ISBLANK(L36),0)</f>
        <v>0</v>
      </c>
      <c r="N36" s="7"/>
      <c r="O36" s="47" cm="1">
        <f t="array" ref="O36">_xlfn.IFS(N36=Parámetros!$C$23,Parámetros!$E$23,N36=Parámetros!$C$24,Parámetros!$E$24,N36=Parámetros!$C$25,Parámetros!$E$25,N36=Parámetros!$C$26,Parámetros!$E$26,ISBLANK(N36),0)</f>
        <v>0</v>
      </c>
      <c r="P36" s="36"/>
      <c r="Q36" s="47" cm="1">
        <f t="array" ref="Q36">_xlfn.IFS(P36=Parámetros!$C$27,Parámetros!$E$27,P36=Parámetros!$C$28,Parámetros!$E$28,P36=Parámetros!$C$29,Parámetros!$E$29,ISBLANK(P36),0)</f>
        <v>0</v>
      </c>
      <c r="R36" s="37"/>
      <c r="S36" s="47" cm="1">
        <f t="array" ref="S36">_xlfn.IFS(R36=Parámetros!$D$4,Parámetros!$E$4,R36=Parámetros!$D$5,Parámetros!$E$5,R36=Parámetros!$D$6,Parámetros!$E$6,R36=Parámetros!$D$7,Parámetros!$E$7,R36=Parámetros!$D$8,Parámetros!$E$8,R36=Parámetros!$D$9,Parámetros!$E$9,R36=Parámetros!$D$10,Parámetros!$E$10,R36=Parámetros!$D$11,Parámetros!$E$11,R36=Parámetros!$D$12,Parámetros!$E$12,R36=Parámetros!$D$13,Parámetros!$E$13,ISBLANK(R36),0)</f>
        <v>0</v>
      </c>
      <c r="T36" s="37"/>
      <c r="U36" s="47" cm="1">
        <f t="array" ref="U36">_xlfn.IFS(T36=Parámetros!$C$33,Parámetros!$E$33,T36=Parámetros!$C$34,Parámetros!$E$34,T36=Parámetros!$C$35,Parámetros!$E$35,T36=Parámetros!$C$36,Parámetros!$E$36,T36=Parámetros!$C$37,Parámetros!$E$37,ISBLANK(T36),0)</f>
        <v>0</v>
      </c>
      <c r="V36" s="37"/>
      <c r="W36" s="47" cm="1">
        <f t="array" ref="W36">_xlfn.IFS(V36=Parámetros!$C$38,Parámetros!$E$38,V36=Parámetros!$C$39,Parámetros!$E$39,V36=Parámetros!$C$40,Parámetros!$E$40,ISBLANK(V36),0)</f>
        <v>0</v>
      </c>
      <c r="X36" s="7">
        <f>SUM(M36:W36)</f>
        <v>0</v>
      </c>
      <c r="Y36" s="39">
        <f>X36/Parámetros!$E$41</f>
        <v>0</v>
      </c>
      <c r="Z36" s="7" t="str">
        <f>IF(Y36&lt;=59%,"Baja",IF(Y36&lt;80%,"Media","Alta"))</f>
        <v>Baja</v>
      </c>
      <c r="AA36" s="97"/>
    </row>
    <row r="37" spans="1:27" ht="34.5" customHeight="1" x14ac:dyDescent="0.25">
      <c r="A37" s="57" t="s">
        <v>240</v>
      </c>
      <c r="B37" s="118" t="s">
        <v>313</v>
      </c>
      <c r="C37" s="56"/>
      <c r="D37" s="119"/>
      <c r="E37" s="58"/>
      <c r="F37" s="118"/>
      <c r="G37" s="56"/>
      <c r="H37" s="56"/>
      <c r="I37" s="128"/>
      <c r="J37" s="56"/>
      <c r="L37" s="74"/>
      <c r="M37" s="47" cm="1">
        <f t="array" ref="M37">_xlfn.IFS(L37=Parámetros!$C$20,Parámetros!$E$20,L37=Parámetros!$C$21,Parámetros!$E$21,L37=Parámetros!$C$22,Parámetros!$E$22,ISBLANK(L37),0)</f>
        <v>0</v>
      </c>
      <c r="N37" s="7"/>
      <c r="O37" s="47" cm="1">
        <f t="array" ref="O37">_xlfn.IFS(N37=Parámetros!$C$23,Parámetros!$E$23,N37=Parámetros!$C$24,Parámetros!$E$24,N37=Parámetros!$C$25,Parámetros!$E$25,N37=Parámetros!$C$26,Parámetros!$E$26,ISBLANK(N37),0)</f>
        <v>0</v>
      </c>
      <c r="P37" s="36"/>
      <c r="Q37" s="47" cm="1">
        <f t="array" ref="Q37">_xlfn.IFS(P37=Parámetros!$C$27,Parámetros!$E$27,P37=Parámetros!$C$28,Parámetros!$E$28,P37=Parámetros!$C$29,Parámetros!$E$29,ISBLANK(P37),0)</f>
        <v>0</v>
      </c>
      <c r="R37" s="37"/>
      <c r="S37" s="47" cm="1">
        <f t="array" ref="S37">_xlfn.IFS(R37=Parámetros!$D$4,Parámetros!$E$4,R37=Parámetros!$D$5,Parámetros!$E$5,R37=Parámetros!$D$6,Parámetros!$E$6,R37=Parámetros!$D$7,Parámetros!$E$7,R37=Parámetros!$D$8,Parámetros!$E$8,R37=Parámetros!$D$9,Parámetros!$E$9,R37=Parámetros!$D$10,Parámetros!$E$10,R37=Parámetros!$D$11,Parámetros!$E$11,R37=Parámetros!$D$12,Parámetros!$E$12,R37=Parámetros!$D$13,Parámetros!$E$13,ISBLANK(R37),0)</f>
        <v>0</v>
      </c>
      <c r="T37" s="37"/>
      <c r="U37" s="47" cm="1">
        <f t="array" ref="U37">_xlfn.IFS(T37=Parámetros!$C$33,Parámetros!$E$33,T37=Parámetros!$C$34,Parámetros!$E$34,T37=Parámetros!$C$35,Parámetros!$E$35,T37=Parámetros!$C$36,Parámetros!$E$36,T37=Parámetros!$C$37,Parámetros!$E$37,ISBLANK(T37),0)</f>
        <v>0</v>
      </c>
      <c r="V37" s="37"/>
      <c r="W37" s="47" cm="1">
        <f t="array" ref="W37">_xlfn.IFS(V37=Parámetros!$C$38,Parámetros!$E$38,V37=Parámetros!$C$39,Parámetros!$E$39,V37=Parámetros!$C$40,Parámetros!$E$40,ISBLANK(V37),0)</f>
        <v>0</v>
      </c>
      <c r="X37" s="7">
        <f>SUM(M37:W37)</f>
        <v>0</v>
      </c>
      <c r="Y37" s="39">
        <f>X37/Parámetros!$E$41</f>
        <v>0</v>
      </c>
      <c r="Z37" s="7" t="str">
        <f>IF(Y37&lt;=59%,"Baja",IF(Y37&lt;80%,"Media","Alta"))</f>
        <v>Baja</v>
      </c>
      <c r="AA37" s="97"/>
    </row>
    <row r="38" spans="1:27" ht="52.5" customHeight="1" x14ac:dyDescent="0.25">
      <c r="A38" s="57" t="s">
        <v>241</v>
      </c>
      <c r="B38" s="118" t="s">
        <v>314</v>
      </c>
      <c r="C38" s="56"/>
      <c r="D38" s="116"/>
      <c r="E38" s="58"/>
      <c r="F38" s="116"/>
      <c r="G38" s="56"/>
      <c r="H38" s="56"/>
      <c r="I38" s="128"/>
      <c r="J38" s="56"/>
      <c r="L38" s="74"/>
      <c r="M38" s="47" cm="1">
        <f t="array" ref="M38">_xlfn.IFS(L38=Parámetros!$C$20,Parámetros!$E$20,L38=Parámetros!$C$21,Parámetros!$E$21,L38=Parámetros!$C$22,Parámetros!$E$22,ISBLANK(L38),0)</f>
        <v>0</v>
      </c>
      <c r="N38" s="7"/>
      <c r="O38" s="47" cm="1">
        <f t="array" ref="O38">_xlfn.IFS(N38=Parámetros!$C$23,Parámetros!$E$23,N38=Parámetros!$C$24,Parámetros!$E$24,N38=Parámetros!$C$25,Parámetros!$E$25,N38=Parámetros!$C$26,Parámetros!$E$26,ISBLANK(N38),0)</f>
        <v>0</v>
      </c>
      <c r="P38" s="36"/>
      <c r="Q38" s="47" cm="1">
        <f t="array" ref="Q38">_xlfn.IFS(P38=Parámetros!$C$27,Parámetros!$E$27,P38=Parámetros!$C$28,Parámetros!$E$28,P38=Parámetros!$C$29,Parámetros!$E$29,ISBLANK(P38),0)</f>
        <v>0</v>
      </c>
      <c r="R38" s="37"/>
      <c r="S38" s="47" cm="1">
        <f t="array" ref="S38">_xlfn.IFS(R38=Parámetros!$D$4,Parámetros!$E$4,R38=Parámetros!$D$5,Parámetros!$E$5,R38=Parámetros!$D$6,Parámetros!$E$6,R38=Parámetros!$D$7,Parámetros!$E$7,R38=Parámetros!$D$8,Parámetros!$E$8,R38=Parámetros!$D$9,Parámetros!$E$9,R38=Parámetros!$D$10,Parámetros!$E$10,R38=Parámetros!$D$11,Parámetros!$E$11,R38=Parámetros!$D$12,Parámetros!$E$12,R38=Parámetros!$D$13,Parámetros!$E$13,ISBLANK(R38),0)</f>
        <v>0</v>
      </c>
      <c r="T38" s="37"/>
      <c r="U38" s="47" cm="1">
        <f t="array" ref="U38">_xlfn.IFS(T38=Parámetros!$C$33,Parámetros!$E$33,T38=Parámetros!$C$34,Parámetros!$E$34,T38=Parámetros!$C$35,Parámetros!$E$35,T38=Parámetros!$C$36,Parámetros!$E$36,T38=Parámetros!$C$37,Parámetros!$E$37,ISBLANK(T38),0)</f>
        <v>0</v>
      </c>
      <c r="V38" s="37"/>
      <c r="W38" s="47" cm="1">
        <f t="array" ref="W38">_xlfn.IFS(V38=Parámetros!$C$38,Parámetros!$E$38,V38=Parámetros!$C$39,Parámetros!$E$39,V38=Parámetros!$C$40,Parámetros!$E$40,ISBLANK(V38),0)</f>
        <v>0</v>
      </c>
      <c r="X38" s="7">
        <f>SUM(M38:W38)</f>
        <v>0</v>
      </c>
      <c r="Y38" s="39">
        <f>X38/Parámetros!$E$41</f>
        <v>0</v>
      </c>
      <c r="Z38" s="7" t="str">
        <f>IF(Y38&lt;=59%,"Baja",IF(Y38&lt;80%,"Media","Alta"))</f>
        <v>Baja</v>
      </c>
      <c r="AA38" s="97"/>
    </row>
    <row r="39" spans="1:27" s="108" customFormat="1" ht="90" x14ac:dyDescent="0.25">
      <c r="A39" s="61" t="s">
        <v>242</v>
      </c>
      <c r="B39" s="113" t="s">
        <v>262</v>
      </c>
      <c r="C39" s="60" t="s">
        <v>462</v>
      </c>
      <c r="D39" s="120" t="s">
        <v>335</v>
      </c>
      <c r="E39" s="66" t="s">
        <v>337</v>
      </c>
      <c r="F39" s="121" t="s">
        <v>336</v>
      </c>
      <c r="G39" s="60" t="s">
        <v>195</v>
      </c>
      <c r="H39" s="60" t="s">
        <v>198</v>
      </c>
      <c r="I39" s="68" t="s">
        <v>121</v>
      </c>
      <c r="J39" s="60" t="s">
        <v>124</v>
      </c>
      <c r="L39" s="61" t="s">
        <v>13</v>
      </c>
      <c r="M39" s="62" cm="1">
        <f t="array" ref="M39">_xlfn.IFS(L39=Parámetros!$C$20,Parámetros!$E$20,L39=Parámetros!$C$21,Parámetros!$E$21,L39=Parámetros!$C$22,Parámetros!$E$22,ISBLANK(L39),0)</f>
        <v>3</v>
      </c>
      <c r="N39" s="62" t="s">
        <v>22</v>
      </c>
      <c r="O39" s="62" cm="1">
        <f t="array" ref="O39">_xlfn.IFS(N39=Parámetros!$C$23,Parámetros!$E$23,N39=Parámetros!$C$24,Parámetros!$E$24,N39=Parámetros!$C$25,Parámetros!$E$25,N39=Parámetros!$C$26,Parámetros!$E$26,ISBLANK(N39),0)</f>
        <v>3</v>
      </c>
      <c r="P39" s="63" t="s">
        <v>39</v>
      </c>
      <c r="Q39" s="62" cm="1">
        <f t="array" ref="Q39">_xlfn.IFS(P39=Parámetros!$C$27,Parámetros!$E$27,P39=Parámetros!$C$28,Parámetros!$E$28,P39=Parámetros!$C$29,Parámetros!$E$29,ISBLANK(P39),0)</f>
        <v>2</v>
      </c>
      <c r="R39" s="64" t="s">
        <v>271</v>
      </c>
      <c r="S39" s="62" cm="1">
        <f t="array" ref="S39">_xlfn.IFS(R39=Parámetros!$D$4,Parámetros!$E$4,R39=Parámetros!$D$5,Parámetros!$E$5,R39=Parámetros!$D$6,Parámetros!$E$6,R39=Parámetros!$D$7,Parámetros!$E$7,R39=Parámetros!$D$8,Parámetros!$E$8,R39=Parámetros!$D$9,Parámetros!$E$9,R39=Parámetros!$D$10,Parámetros!$E$10,R39=Parámetros!$D$11,Parámetros!$E$11,R39=Parámetros!$D$12,Parámetros!$E$12,R39=Parámetros!$D$13,Parámetros!$E$13,ISBLANK(R39),0)</f>
        <v>1</v>
      </c>
      <c r="T39" s="64" t="s">
        <v>73</v>
      </c>
      <c r="U39" s="62" cm="1">
        <f t="array" ref="U39">_xlfn.IFS(T39=Parámetros!$C$33,Parámetros!$E$33,T39=Parámetros!$C$34,Parámetros!$E$34,T39=Parámetros!$C$35,Parámetros!$E$35,T39=Parámetros!$C$36,Parámetros!$E$36,T39=Parámetros!$C$37,Parámetros!$E$37,ISBLANK(T39),0)</f>
        <v>4</v>
      </c>
      <c r="V39" s="64" t="s">
        <v>38</v>
      </c>
      <c r="W39" s="62" cm="1">
        <f t="array" ref="W39">_xlfn.IFS(V39=Parámetros!$C$38,Parámetros!$E$38,V39=Parámetros!$C$39,Parámetros!$E$39,V39=Parámetros!$C$40,Parámetros!$E$40,ISBLANK(V39),0)</f>
        <v>2</v>
      </c>
      <c r="X39" s="62">
        <f>SUM(M39:W39)</f>
        <v>15</v>
      </c>
      <c r="Y39" s="65">
        <f>X39/Parámetros!$E$41</f>
        <v>0.75</v>
      </c>
      <c r="Z39" s="62" t="str">
        <f>IF(Y39&lt;=59%,"Baja",IF(Y39&lt;80%,"Media","Alta"))</f>
        <v>Media</v>
      </c>
      <c r="AA39" s="101"/>
    </row>
    <row r="40" spans="1:27" s="108" customFormat="1" ht="60" x14ac:dyDescent="0.25">
      <c r="A40" s="61" t="s">
        <v>243</v>
      </c>
      <c r="B40" s="113" t="s">
        <v>220</v>
      </c>
      <c r="C40" s="60" t="s">
        <v>463</v>
      </c>
      <c r="D40" s="66" t="s">
        <v>338</v>
      </c>
      <c r="E40" s="72" t="s">
        <v>339</v>
      </c>
      <c r="F40" s="66" t="s">
        <v>221</v>
      </c>
      <c r="G40" s="61" t="s">
        <v>195</v>
      </c>
      <c r="H40" s="60" t="s">
        <v>198</v>
      </c>
      <c r="I40" s="68" t="s">
        <v>121</v>
      </c>
      <c r="J40" s="60" t="s">
        <v>124</v>
      </c>
      <c r="L40" s="61" t="s">
        <v>13</v>
      </c>
      <c r="M40" s="62" cm="1">
        <f t="array" ref="M40">_xlfn.IFS(L40=Parámetros!$C$20,Parámetros!$E$20,L40=Parámetros!$C$21,Parámetros!$E$21,L40=Parámetros!$C$22,Parámetros!$E$22,ISBLANK(L40),0)</f>
        <v>3</v>
      </c>
      <c r="N40" s="62" t="s">
        <v>23</v>
      </c>
      <c r="O40" s="62" cm="1">
        <f t="array" ref="O40">_xlfn.IFS(N40=Parámetros!$C$23,Parámetros!$E$23,N40=Parámetros!$C$24,Parámetros!$E$24,N40=Parámetros!$C$25,Parámetros!$E$25,N40=Parámetros!$C$26,Parámetros!$E$26,ISBLANK(N40),0)</f>
        <v>2</v>
      </c>
      <c r="P40" s="63" t="s">
        <v>39</v>
      </c>
      <c r="Q40" s="62" cm="1">
        <f t="array" ref="Q40">_xlfn.IFS(P40=Parámetros!$C$27,Parámetros!$E$27,P40=Parámetros!$C$28,Parámetros!$E$28,P40=Parámetros!$C$29,Parámetros!$E$29,ISBLANK(P40),0)</f>
        <v>2</v>
      </c>
      <c r="R40" s="64" t="s">
        <v>271</v>
      </c>
      <c r="S40" s="62" cm="1">
        <f t="array" ref="S40">_xlfn.IFS(R40=Parámetros!$D$4,Parámetros!$E$4,R40=Parámetros!$D$5,Parámetros!$E$5,R40=Parámetros!$D$6,Parámetros!$E$6,R40=Parámetros!$D$7,Parámetros!$E$7,R40=Parámetros!$D$8,Parámetros!$E$8,R40=Parámetros!$D$9,Parámetros!$E$9,R40=Parámetros!$D$10,Parámetros!$E$10,R40=Parámetros!$D$11,Parámetros!$E$11,R40=Parámetros!$D$12,Parámetros!$E$12,R40=Parámetros!$D$13,Parámetros!$E$13,ISBLANK(R40),0)</f>
        <v>1</v>
      </c>
      <c r="T40" s="64" t="s">
        <v>74</v>
      </c>
      <c r="U40" s="62" cm="1">
        <f t="array" ref="U40">_xlfn.IFS(T40=Parámetros!$C$33,Parámetros!$E$33,T40=Parámetros!$C$34,Parámetros!$E$34,T40=Parámetros!$C$35,Parámetros!$E$35,T40=Parámetros!$C$36,Parámetros!$E$36,T40=Parámetros!$C$37,Parámetros!$E$37,ISBLANK(T40),0)</f>
        <v>3</v>
      </c>
      <c r="V40" s="64" t="s">
        <v>38</v>
      </c>
      <c r="W40" s="62" cm="1">
        <f t="array" ref="W40">_xlfn.IFS(V40=Parámetros!$C$38,Parámetros!$E$38,V40=Parámetros!$C$39,Parámetros!$E$39,V40=Parámetros!$C$40,Parámetros!$E$40,ISBLANK(V40),0)</f>
        <v>2</v>
      </c>
      <c r="X40" s="62">
        <f>SUM(M40:W40)</f>
        <v>13</v>
      </c>
      <c r="Y40" s="65">
        <f>X40/Parámetros!$E$41</f>
        <v>0.65</v>
      </c>
      <c r="Z40" s="62" t="str">
        <f>IF(Y40&lt;=59%,"Baja",IF(Y40&lt;80%,"Media","Alta"))</f>
        <v>Media</v>
      </c>
      <c r="AA40" s="101"/>
    </row>
    <row r="41" spans="1:27" s="108" customFormat="1" ht="60" x14ac:dyDescent="0.25">
      <c r="A41" s="61" t="s">
        <v>243</v>
      </c>
      <c r="B41" s="113" t="s">
        <v>220</v>
      </c>
      <c r="C41" s="60" t="s">
        <v>464</v>
      </c>
      <c r="D41" s="69" t="s">
        <v>184</v>
      </c>
      <c r="E41" s="66" t="s">
        <v>340</v>
      </c>
      <c r="F41" s="69" t="s">
        <v>284</v>
      </c>
      <c r="G41" s="60" t="s">
        <v>196</v>
      </c>
      <c r="H41" s="60" t="s">
        <v>117</v>
      </c>
      <c r="I41" s="68" t="s">
        <v>122</v>
      </c>
      <c r="J41" s="60" t="s">
        <v>124</v>
      </c>
      <c r="K41" s="104"/>
      <c r="L41" s="61" t="s">
        <v>13</v>
      </c>
      <c r="M41" s="62" cm="1">
        <f t="array" ref="M41">_xlfn.IFS(L41=Parámetros!$C$20,Parámetros!$E$20,L41=Parámetros!$C$21,Parámetros!$E$21,L41=Parámetros!$C$22,Parámetros!$E$22,ISBLANK(L41),0)</f>
        <v>3</v>
      </c>
      <c r="N41" s="62" t="s">
        <v>23</v>
      </c>
      <c r="O41" s="62" cm="1">
        <f t="array" ref="O41">_xlfn.IFS(N41=Parámetros!$C$23,Parámetros!$E$23,N41=Parámetros!$C$24,Parámetros!$E$24,N41=Parámetros!$C$25,Parámetros!$E$25,N41=Parámetros!$C$26,Parámetros!$E$26,ISBLANK(N41),0)</f>
        <v>2</v>
      </c>
      <c r="P41" s="63" t="s">
        <v>27</v>
      </c>
      <c r="Q41" s="62" cm="1">
        <f t="array" ref="Q41">_xlfn.IFS(P41=Parámetros!$C$27,Parámetros!$E$27,P41=Parámetros!$C$28,Parámetros!$E$28,P41=Parámetros!$C$29,Parámetros!$E$29,ISBLANK(P41),0)</f>
        <v>3</v>
      </c>
      <c r="R41" s="64" t="s">
        <v>60</v>
      </c>
      <c r="S41" s="62" cm="1">
        <f t="array" ref="S41">_xlfn.IFS(R41=Parámetros!$D$4,Parámetros!$E$4,R41=Parámetros!$D$5,Parámetros!$E$5,R41=Parámetros!$D$6,Parámetros!$E$6,R41=Parámetros!$D$7,Parámetros!$E$7,R41=Parámetros!$D$8,Parámetros!$E$8,R41=Parámetros!$D$9,Parámetros!$E$9,R41=Parámetros!$D$10,Parámetros!$E$10,R41=Parámetros!$D$11,Parámetros!$E$11,R41=Parámetros!$D$12,Parámetros!$E$12,R41=Parámetros!$D$13,Parámetros!$E$13,ISBLANK(R41),0)</f>
        <v>2</v>
      </c>
      <c r="T41" s="64" t="s">
        <v>35</v>
      </c>
      <c r="U41" s="62" cm="1">
        <f t="array" ref="U41">_xlfn.IFS(T41=Parámetros!$C$33,Parámetros!$E$33,T41=Parámetros!$C$34,Parámetros!$E$34,T41=Parámetros!$C$35,Parámetros!$E$35,T41=Parámetros!$C$36,Parámetros!$E$36,T41=Parámetros!$C$37,Parámetros!$E$37,ISBLANK(T41),0)</f>
        <v>1</v>
      </c>
      <c r="V41" s="64" t="s">
        <v>81</v>
      </c>
      <c r="W41" s="62" cm="1">
        <f t="array" ref="W41">_xlfn.IFS(V41=Parámetros!$C$38,Parámetros!$E$38,V41=Parámetros!$C$39,Parámetros!$E$39,V41=Parámetros!$C$40,Parámetros!$E$40,ISBLANK(V41),0)</f>
        <v>3</v>
      </c>
      <c r="X41" s="62">
        <f t="shared" ref="X41" si="11">SUM(M41:W41)</f>
        <v>14</v>
      </c>
      <c r="Y41" s="65">
        <f>X41/Parámetros!$E$41</f>
        <v>0.7</v>
      </c>
      <c r="Z41" s="62" t="str">
        <f t="shared" ref="Z41" si="12">IF(Y41&lt;=59%,"Baja",IF(Y41&lt;80%,"Media","Alta"))</f>
        <v>Media</v>
      </c>
      <c r="AA41" s="101"/>
    </row>
    <row r="42" spans="1:27" s="108" customFormat="1" ht="45" x14ac:dyDescent="0.25">
      <c r="A42" s="61" t="s">
        <v>244</v>
      </c>
      <c r="B42" s="113" t="s">
        <v>158</v>
      </c>
      <c r="C42" s="60" t="s">
        <v>465</v>
      </c>
      <c r="D42" s="69" t="s">
        <v>341</v>
      </c>
      <c r="E42" s="66" t="s">
        <v>343</v>
      </c>
      <c r="F42" s="69" t="s">
        <v>342</v>
      </c>
      <c r="G42" s="60" t="s">
        <v>344</v>
      </c>
      <c r="H42" s="60" t="s">
        <v>118</v>
      </c>
      <c r="I42" s="62" t="s">
        <v>121</v>
      </c>
      <c r="J42" s="60" t="s">
        <v>124</v>
      </c>
      <c r="L42" s="61" t="s">
        <v>13</v>
      </c>
      <c r="M42" s="62" cm="1">
        <f t="array" ref="M42">_xlfn.IFS(L42=Parámetros!$C$20,Parámetros!$E$20,L42=Parámetros!$C$21,Parámetros!$E$21,L42=Parámetros!$C$22,Parámetros!$E$22,ISBLANK(L42),0)</f>
        <v>3</v>
      </c>
      <c r="N42" s="62" t="s">
        <v>23</v>
      </c>
      <c r="O42" s="62" cm="1">
        <f t="array" ref="O42">_xlfn.IFS(N42=Parámetros!$C$23,Parámetros!$E$23,N42=Parámetros!$C$24,Parámetros!$E$24,N42=Parámetros!$C$25,Parámetros!$E$25,N42=Parámetros!$C$26,Parámetros!$E$26,ISBLANK(N42),0)</f>
        <v>2</v>
      </c>
      <c r="P42" s="63" t="s">
        <v>29</v>
      </c>
      <c r="Q42" s="62" cm="1">
        <f t="array" ref="Q42">_xlfn.IFS(P42=Parámetros!$C$27,Parámetros!$E$27,P42=Parámetros!$C$28,Parámetros!$E$28,P42=Parámetros!$C$29,Parámetros!$E$29,ISBLANK(P42),0)</f>
        <v>1</v>
      </c>
      <c r="R42" s="64" t="s">
        <v>271</v>
      </c>
      <c r="S42" s="62" cm="1">
        <f t="array" ref="S42">_xlfn.IFS(R42=Parámetros!$D$4,Parámetros!$E$4,R42=Parámetros!$D$5,Parámetros!$E$5,R42=Parámetros!$D$6,Parámetros!$E$6,R42=Parámetros!$D$7,Parámetros!$E$7,R42=Parámetros!$D$8,Parámetros!$E$8,R42=Parámetros!$D$9,Parámetros!$E$9,R42=Parámetros!$D$10,Parámetros!$E$10,R42=Parámetros!$D$11,Parámetros!$E$11,R42=Parámetros!$D$12,Parámetros!$E$12,R42=Parámetros!$D$13,Parámetros!$E$13,ISBLANK(R42),0)</f>
        <v>1</v>
      </c>
      <c r="T42" s="64" t="s">
        <v>74</v>
      </c>
      <c r="U42" s="62" cm="1">
        <f t="array" ref="U42">_xlfn.IFS(T42=Parámetros!$C$33,Parámetros!$E$33,T42=Parámetros!$C$34,Parámetros!$E$34,T42=Parámetros!$C$35,Parámetros!$E$35,T42=Parámetros!$C$36,Parámetros!$E$36,T42=Parámetros!$C$37,Parámetros!$E$37,ISBLANK(T42),0)</f>
        <v>3</v>
      </c>
      <c r="V42" s="64" t="s">
        <v>38</v>
      </c>
      <c r="W42" s="62" cm="1">
        <f t="array" ref="W42">_xlfn.IFS(V42=Parámetros!$C$38,Parámetros!$E$38,V42=Parámetros!$C$39,Parámetros!$E$39,V42=Parámetros!$C$40,Parámetros!$E$40,ISBLANK(V42),0)</f>
        <v>2</v>
      </c>
      <c r="X42" s="62">
        <f t="shared" ref="X42:X54" si="13">SUM(M42:W42)</f>
        <v>12</v>
      </c>
      <c r="Y42" s="65">
        <f>X42/Parámetros!$E$41</f>
        <v>0.6</v>
      </c>
      <c r="Z42" s="62" t="str">
        <f t="shared" ref="Z42:Z54" si="14">IF(Y42&lt;=59%,"Baja",IF(Y42&lt;80%,"Media","Alta"))</f>
        <v>Media</v>
      </c>
      <c r="AA42" s="101"/>
    </row>
    <row r="43" spans="1:27" s="108" customFormat="1" ht="60" x14ac:dyDescent="0.25">
      <c r="A43" s="61" t="s">
        <v>245</v>
      </c>
      <c r="B43" s="72" t="s">
        <v>194</v>
      </c>
      <c r="C43" s="60" t="s">
        <v>466</v>
      </c>
      <c r="D43" s="69" t="s">
        <v>345</v>
      </c>
      <c r="E43" s="66" t="s">
        <v>347</v>
      </c>
      <c r="F43" s="69" t="s">
        <v>346</v>
      </c>
      <c r="G43" s="60" t="s">
        <v>195</v>
      </c>
      <c r="H43" s="60" t="s">
        <v>118</v>
      </c>
      <c r="I43" s="68" t="s">
        <v>121</v>
      </c>
      <c r="J43" s="60" t="s">
        <v>125</v>
      </c>
      <c r="L43" s="60" t="s">
        <v>16</v>
      </c>
      <c r="M43" s="62" cm="1">
        <f t="array" ref="M43">_xlfn.IFS(L43=Parámetros!$C$20,Parámetros!$E$20,L43=Parámetros!$C$21,Parámetros!$E$21,L43=Parámetros!$C$22,Parámetros!$E$22,ISBLANK(L43),0)</f>
        <v>2</v>
      </c>
      <c r="N43" s="62" t="s">
        <v>23</v>
      </c>
      <c r="O43" s="62" cm="1">
        <f t="array" ref="O43">_xlfn.IFS(N43=Parámetros!$C$23,Parámetros!$E$23,N43=Parámetros!$C$24,Parámetros!$E$24,N43=Parámetros!$C$25,Parámetros!$E$25,N43=Parámetros!$C$26,Parámetros!$E$26,ISBLANK(N43),0)</f>
        <v>2</v>
      </c>
      <c r="P43" s="63" t="s">
        <v>39</v>
      </c>
      <c r="Q43" s="62" cm="1">
        <f t="array" ref="Q43">_xlfn.IFS(P43=Parámetros!$C$27,Parámetros!$E$27,P43=Parámetros!$C$28,Parámetros!$E$28,P43=Parámetros!$C$29,Parámetros!$E$29,ISBLANK(P43),0)</f>
        <v>2</v>
      </c>
      <c r="R43" s="64" t="s">
        <v>271</v>
      </c>
      <c r="S43" s="62" cm="1">
        <f t="array" ref="S43">_xlfn.IFS(R43=Parámetros!$D$4,Parámetros!$E$4,R43=Parámetros!$D$5,Parámetros!$E$5,R43=Parámetros!$D$6,Parámetros!$E$6,R43=Parámetros!$D$7,Parámetros!$E$7,R43=Parámetros!$D$8,Parámetros!$E$8,R43=Parámetros!$D$9,Parámetros!$E$9,R43=Parámetros!$D$10,Parámetros!$E$10,R43=Parámetros!$D$11,Parámetros!$E$11,R43=Parámetros!$D$12,Parámetros!$E$12,R43=Parámetros!$D$13,Parámetros!$E$13,ISBLANK(R43),0)</f>
        <v>1</v>
      </c>
      <c r="T43" s="64" t="s">
        <v>74</v>
      </c>
      <c r="U43" s="62" cm="1">
        <f t="array" ref="U43">_xlfn.IFS(T43=Parámetros!$C$33,Parámetros!$E$33,T43=Parámetros!$C$34,Parámetros!$E$34,T43=Parámetros!$C$35,Parámetros!$E$35,T43=Parámetros!$C$36,Parámetros!$E$36,T43=Parámetros!$C$37,Parámetros!$E$37,ISBLANK(T43),0)</f>
        <v>3</v>
      </c>
      <c r="V43" s="64" t="s">
        <v>38</v>
      </c>
      <c r="W43" s="62" cm="1">
        <f t="array" ref="W43">_xlfn.IFS(V43=Parámetros!$C$38,Parámetros!$E$38,V43=Parámetros!$C$39,Parámetros!$E$39,V43=Parámetros!$C$40,Parámetros!$E$40,ISBLANK(V43),0)</f>
        <v>2</v>
      </c>
      <c r="X43" s="62">
        <f t="shared" si="13"/>
        <v>12</v>
      </c>
      <c r="Y43" s="65">
        <f>X43/Parámetros!$E$41</f>
        <v>0.6</v>
      </c>
      <c r="Z43" s="62" t="str">
        <f t="shared" si="14"/>
        <v>Media</v>
      </c>
      <c r="AA43" s="101"/>
    </row>
    <row r="44" spans="1:27" ht="50.25" customHeight="1" x14ac:dyDescent="0.25">
      <c r="A44" s="57" t="s">
        <v>246</v>
      </c>
      <c r="B44" s="118" t="s">
        <v>316</v>
      </c>
      <c r="C44" s="56"/>
      <c r="D44" s="116"/>
      <c r="E44" s="58"/>
      <c r="F44" s="116"/>
      <c r="G44" s="56"/>
      <c r="H44" s="56"/>
      <c r="I44" s="128"/>
      <c r="J44" s="56"/>
      <c r="L44" s="74"/>
      <c r="M44" s="47" cm="1">
        <f t="array" ref="M44">_xlfn.IFS(L44=Parámetros!$C$20,Parámetros!$E$20,L44=Parámetros!$C$21,Parámetros!$E$21,L44=Parámetros!$C$22,Parámetros!$E$22,ISBLANK(L44),0)</f>
        <v>0</v>
      </c>
      <c r="N44" s="7"/>
      <c r="O44" s="47" cm="1">
        <f t="array" ref="O44">_xlfn.IFS(N44=Parámetros!$C$23,Parámetros!$E$23,N44=Parámetros!$C$24,Parámetros!$E$24,N44=Parámetros!$C$25,Parámetros!$E$25,N44=Parámetros!$C$26,Parámetros!$E$26,ISBLANK(N44),0)</f>
        <v>0</v>
      </c>
      <c r="P44" s="36"/>
      <c r="Q44" s="47" cm="1">
        <f t="array" ref="Q44">_xlfn.IFS(P44=Parámetros!$C$27,Parámetros!$E$27,P44=Parámetros!$C$28,Parámetros!$E$28,P44=Parámetros!$C$29,Parámetros!$E$29,ISBLANK(P44),0)</f>
        <v>0</v>
      </c>
      <c r="R44" s="37"/>
      <c r="S44" s="47" cm="1">
        <f t="array" ref="S44">_xlfn.IFS(R44=Parámetros!$D$4,Parámetros!$E$4,R44=Parámetros!$D$5,Parámetros!$E$5,R44=Parámetros!$D$6,Parámetros!$E$6,R44=Parámetros!$D$7,Parámetros!$E$7,R44=Parámetros!$D$8,Parámetros!$E$8,R44=Parámetros!$D$9,Parámetros!$E$9,R44=Parámetros!$D$10,Parámetros!$E$10,R44=Parámetros!$D$11,Parámetros!$E$11,R44=Parámetros!$D$12,Parámetros!$E$12,R44=Parámetros!$D$13,Parámetros!$E$13,ISBLANK(R44),0)</f>
        <v>0</v>
      </c>
      <c r="T44" s="37"/>
      <c r="U44" s="47" cm="1">
        <f t="array" ref="U44">_xlfn.IFS(T44=Parámetros!$C$33,Parámetros!$E$33,T44=Parámetros!$C$34,Parámetros!$E$34,T44=Parámetros!$C$35,Parámetros!$E$35,T44=Parámetros!$C$36,Parámetros!$E$36,T44=Parámetros!$C$37,Parámetros!$E$37,ISBLANK(T44),0)</f>
        <v>0</v>
      </c>
      <c r="V44" s="37"/>
      <c r="W44" s="47" cm="1">
        <f t="array" ref="W44">_xlfn.IFS(V44=Parámetros!$C$38,Parámetros!$E$38,V44=Parámetros!$C$39,Parámetros!$E$39,V44=Parámetros!$C$40,Parámetros!$E$40,ISBLANK(V44),0)</f>
        <v>0</v>
      </c>
      <c r="X44" s="7">
        <f t="shared" si="13"/>
        <v>0</v>
      </c>
      <c r="Y44" s="39">
        <f>X44/Parámetros!$E$41</f>
        <v>0</v>
      </c>
      <c r="Z44" s="7" t="str">
        <f t="shared" si="14"/>
        <v>Baja</v>
      </c>
      <c r="AA44" s="97"/>
    </row>
    <row r="45" spans="1:27" ht="57.75" customHeight="1" x14ac:dyDescent="0.25">
      <c r="A45" s="57" t="s">
        <v>247</v>
      </c>
      <c r="B45" s="122" t="s">
        <v>317</v>
      </c>
      <c r="C45" s="56"/>
      <c r="D45" s="116"/>
      <c r="E45" s="58"/>
      <c r="F45" s="116"/>
      <c r="G45" s="57"/>
      <c r="H45" s="57"/>
      <c r="I45" s="128"/>
      <c r="J45" s="57"/>
      <c r="K45" s="109"/>
      <c r="L45" s="129"/>
      <c r="M45" s="47" cm="1">
        <f t="array" ref="M45">_xlfn.IFS(L45=Parámetros!$C$20,Parámetros!$E$20,L45=Parámetros!$C$21,Parámetros!$E$21,L45=Parámetros!$C$22,Parámetros!$E$22,ISBLANK(L45),0)</f>
        <v>0</v>
      </c>
      <c r="N45" s="7"/>
      <c r="O45" s="47" cm="1">
        <f t="array" ref="O45">_xlfn.IFS(N45=Parámetros!$C$23,Parámetros!$E$23,N45=Parámetros!$C$24,Parámetros!$E$24,N45=Parámetros!$C$25,Parámetros!$E$25,N45=Parámetros!$C$26,Parámetros!$E$26,ISBLANK(N45),0)</f>
        <v>0</v>
      </c>
      <c r="P45" s="36"/>
      <c r="Q45" s="47" cm="1">
        <f t="array" ref="Q45">_xlfn.IFS(P45=Parámetros!$C$27,Parámetros!$E$27,P45=Parámetros!$C$28,Parámetros!$E$28,P45=Parámetros!$C$29,Parámetros!$E$29,ISBLANK(P45),0)</f>
        <v>0</v>
      </c>
      <c r="R45" s="37"/>
      <c r="S45" s="47" cm="1">
        <f t="array" ref="S45">_xlfn.IFS(R45=Parámetros!$D$4,Parámetros!$E$4,R45=Parámetros!$D$5,Parámetros!$E$5,R45=Parámetros!$D$6,Parámetros!$E$6,R45=Parámetros!$D$7,Parámetros!$E$7,R45=Parámetros!$D$8,Parámetros!$E$8,R45=Parámetros!$D$9,Parámetros!$E$9,R45=Parámetros!$D$10,Parámetros!$E$10,R45=Parámetros!$D$11,Parámetros!$E$11,R45=Parámetros!$D$12,Parámetros!$E$12,R45=Parámetros!$D$13,Parámetros!$E$13,ISBLANK(R45),0)</f>
        <v>0</v>
      </c>
      <c r="T45" s="37"/>
      <c r="U45" s="47" cm="1">
        <f t="array" ref="U45">_xlfn.IFS(T45=Parámetros!$C$33,Parámetros!$E$33,T45=Parámetros!$C$34,Parámetros!$E$34,T45=Parámetros!$C$35,Parámetros!$E$35,T45=Parámetros!$C$36,Parámetros!$E$36,T45=Parámetros!$C$37,Parámetros!$E$37,ISBLANK(T45),0)</f>
        <v>0</v>
      </c>
      <c r="V45" s="37"/>
      <c r="W45" s="47" cm="1">
        <f t="array" ref="W45">_xlfn.IFS(V45=Parámetros!$C$38,Parámetros!$E$38,V45=Parámetros!$C$39,Parámetros!$E$39,V45=Parámetros!$C$40,Parámetros!$E$40,ISBLANK(V45),0)</f>
        <v>0</v>
      </c>
      <c r="X45" s="7">
        <f t="shared" si="13"/>
        <v>0</v>
      </c>
      <c r="Y45" s="39">
        <f>X45/Parámetros!$E$41</f>
        <v>0</v>
      </c>
      <c r="Z45" s="7" t="str">
        <f t="shared" si="14"/>
        <v>Baja</v>
      </c>
      <c r="AA45" s="97"/>
    </row>
    <row r="46" spans="1:27" ht="60.75" customHeight="1" x14ac:dyDescent="0.25">
      <c r="A46" s="57" t="s">
        <v>248</v>
      </c>
      <c r="B46" s="118" t="s">
        <v>318</v>
      </c>
      <c r="C46" s="56"/>
      <c r="D46" s="116"/>
      <c r="E46" s="58"/>
      <c r="F46" s="116"/>
      <c r="G46" s="56"/>
      <c r="H46" s="56"/>
      <c r="I46" s="128"/>
      <c r="J46" s="56"/>
      <c r="L46" s="49"/>
      <c r="M46" s="47" cm="1">
        <f t="array" ref="M46">_xlfn.IFS(L46=Parámetros!$C$20,Parámetros!$E$20,L46=Parámetros!$C$21,Parámetros!$E$21,L46=Parámetros!$C$22,Parámetros!$E$22,ISBLANK(L46),0)</f>
        <v>0</v>
      </c>
      <c r="N46" s="7"/>
      <c r="O46" s="47" cm="1">
        <f t="array" ref="O46">_xlfn.IFS(N46=Parámetros!$C$23,Parámetros!$E$23,N46=Parámetros!$C$24,Parámetros!$E$24,N46=Parámetros!$C$25,Parámetros!$E$25,N46=Parámetros!$C$26,Parámetros!$E$26,ISBLANK(N46),0)</f>
        <v>0</v>
      </c>
      <c r="P46" s="36"/>
      <c r="Q46" s="47" cm="1">
        <f t="array" ref="Q46">_xlfn.IFS(P46=Parámetros!$C$27,Parámetros!$E$27,P46=Parámetros!$C$28,Parámetros!$E$28,P46=Parámetros!$C$29,Parámetros!$E$29,ISBLANK(P46),0)</f>
        <v>0</v>
      </c>
      <c r="R46" s="37"/>
      <c r="S46" s="47" cm="1">
        <f t="array" ref="S46">_xlfn.IFS(R46=Parámetros!$D$4,Parámetros!$E$4,R46=Parámetros!$D$5,Parámetros!$E$5,R46=Parámetros!$D$6,Parámetros!$E$6,R46=Parámetros!$D$7,Parámetros!$E$7,R46=Parámetros!$D$8,Parámetros!$E$8,R46=Parámetros!$D$9,Parámetros!$E$9,R46=Parámetros!$D$10,Parámetros!$E$10,R46=Parámetros!$D$11,Parámetros!$E$11,R46=Parámetros!$D$12,Parámetros!$E$12,R46=Parámetros!$D$13,Parámetros!$E$13,ISBLANK(R46),0)</f>
        <v>0</v>
      </c>
      <c r="T46" s="37"/>
      <c r="U46" s="47" cm="1">
        <f t="array" ref="U46">_xlfn.IFS(T46=Parámetros!$C$33,Parámetros!$E$33,T46=Parámetros!$C$34,Parámetros!$E$34,T46=Parámetros!$C$35,Parámetros!$E$35,T46=Parámetros!$C$36,Parámetros!$E$36,T46=Parámetros!$C$37,Parámetros!$E$37,ISBLANK(T46),0)</f>
        <v>0</v>
      </c>
      <c r="V46" s="37"/>
      <c r="W46" s="47" cm="1">
        <f t="array" ref="W46">_xlfn.IFS(V46=Parámetros!$C$38,Parámetros!$E$38,V46=Parámetros!$C$39,Parámetros!$E$39,V46=Parámetros!$C$40,Parámetros!$E$40,ISBLANK(V46),0)</f>
        <v>0</v>
      </c>
      <c r="X46" s="7">
        <f t="shared" si="13"/>
        <v>0</v>
      </c>
      <c r="Y46" s="39">
        <f>X46/Parámetros!$E$41</f>
        <v>0</v>
      </c>
      <c r="Z46" s="7" t="str">
        <f t="shared" si="14"/>
        <v>Baja</v>
      </c>
      <c r="AA46" s="97"/>
    </row>
    <row r="47" spans="1:27" ht="61.5" customHeight="1" x14ac:dyDescent="0.25">
      <c r="A47" s="57" t="s">
        <v>249</v>
      </c>
      <c r="B47" s="118" t="s">
        <v>319</v>
      </c>
      <c r="C47" s="56"/>
      <c r="D47" s="116"/>
      <c r="E47" s="58"/>
      <c r="F47" s="116"/>
      <c r="G47" s="56"/>
      <c r="H47" s="56"/>
      <c r="I47" s="128"/>
      <c r="J47" s="56"/>
      <c r="L47" s="74"/>
      <c r="M47" s="47" cm="1">
        <f t="array" ref="M47">_xlfn.IFS(L47=Parámetros!$C$20,Parámetros!$E$20,L47=Parámetros!$C$21,Parámetros!$E$21,L47=Parámetros!$C$22,Parámetros!$E$22,ISBLANK(L47),0)</f>
        <v>0</v>
      </c>
      <c r="N47" s="7"/>
      <c r="O47" s="47" cm="1">
        <f t="array" ref="O47">_xlfn.IFS(N47=Parámetros!$C$23,Parámetros!$E$23,N47=Parámetros!$C$24,Parámetros!$E$24,N47=Parámetros!$C$25,Parámetros!$E$25,N47=Parámetros!$C$26,Parámetros!$E$26,ISBLANK(N47),0)</f>
        <v>0</v>
      </c>
      <c r="P47" s="36"/>
      <c r="Q47" s="47" cm="1">
        <f t="array" ref="Q47">_xlfn.IFS(P47=Parámetros!$C$27,Parámetros!$E$27,P47=Parámetros!$C$28,Parámetros!$E$28,P47=Parámetros!$C$29,Parámetros!$E$29,ISBLANK(P47),0)</f>
        <v>0</v>
      </c>
      <c r="R47" s="37"/>
      <c r="S47" s="47" cm="1">
        <f t="array" ref="S47">_xlfn.IFS(R47=Parámetros!$D$4,Parámetros!$E$4,R47=Parámetros!$D$5,Parámetros!$E$5,R47=Parámetros!$D$6,Parámetros!$E$6,R47=Parámetros!$D$7,Parámetros!$E$7,R47=Parámetros!$D$8,Parámetros!$E$8,R47=Parámetros!$D$9,Parámetros!$E$9,R47=Parámetros!$D$10,Parámetros!$E$10,R47=Parámetros!$D$11,Parámetros!$E$11,R47=Parámetros!$D$12,Parámetros!$E$12,R47=Parámetros!$D$13,Parámetros!$E$13,ISBLANK(R47),0)</f>
        <v>0</v>
      </c>
      <c r="T47" s="37"/>
      <c r="U47" s="47" cm="1">
        <f t="array" ref="U47">_xlfn.IFS(T47=Parámetros!$C$33,Parámetros!$E$33,T47=Parámetros!$C$34,Parámetros!$E$34,T47=Parámetros!$C$35,Parámetros!$E$35,T47=Parámetros!$C$36,Parámetros!$E$36,T47=Parámetros!$C$37,Parámetros!$E$37,ISBLANK(T47),0)</f>
        <v>0</v>
      </c>
      <c r="V47" s="37"/>
      <c r="W47" s="47" cm="1">
        <f t="array" ref="W47">_xlfn.IFS(V47=Parámetros!$C$38,Parámetros!$E$38,V47=Parámetros!$C$39,Parámetros!$E$39,V47=Parámetros!$C$40,Parámetros!$E$40,ISBLANK(V47),0)</f>
        <v>0</v>
      </c>
      <c r="X47" s="7">
        <f t="shared" si="13"/>
        <v>0</v>
      </c>
      <c r="Y47" s="39">
        <f>X47/Parámetros!$E$41</f>
        <v>0</v>
      </c>
      <c r="Z47" s="7" t="str">
        <f t="shared" si="14"/>
        <v>Baja</v>
      </c>
      <c r="AA47" s="97"/>
    </row>
    <row r="48" spans="1:27" s="108" customFormat="1" ht="75" x14ac:dyDescent="0.25">
      <c r="A48" s="61" t="s">
        <v>250</v>
      </c>
      <c r="B48" s="113" t="s">
        <v>260</v>
      </c>
      <c r="C48" s="60" t="s">
        <v>467</v>
      </c>
      <c r="D48" s="66" t="s">
        <v>349</v>
      </c>
      <c r="E48" s="66" t="s">
        <v>350</v>
      </c>
      <c r="F48" s="66" t="s">
        <v>348</v>
      </c>
      <c r="G48" s="60" t="s">
        <v>195</v>
      </c>
      <c r="H48" s="60" t="s">
        <v>118</v>
      </c>
      <c r="I48" s="68" t="s">
        <v>121</v>
      </c>
      <c r="J48" s="60" t="s">
        <v>124</v>
      </c>
      <c r="L48" s="60" t="s">
        <v>13</v>
      </c>
      <c r="M48" s="62" cm="1">
        <f t="array" ref="M48">_xlfn.IFS(L48=Parámetros!$C$20,Parámetros!$E$20,L48=Parámetros!$C$21,Parámetros!$E$21,L48=Parámetros!$C$22,Parámetros!$E$22,ISBLANK(L48),0)</f>
        <v>3</v>
      </c>
      <c r="N48" s="62" t="s">
        <v>22</v>
      </c>
      <c r="O48" s="62" cm="1">
        <f t="array" ref="O48">_xlfn.IFS(N48=Parámetros!$C$23,Parámetros!$E$23,N48=Parámetros!$C$24,Parámetros!$E$24,N48=Parámetros!$C$25,Parámetros!$E$25,N48=Parámetros!$C$26,Parámetros!$E$26,ISBLANK(N48),0)</f>
        <v>3</v>
      </c>
      <c r="P48" s="63" t="s">
        <v>39</v>
      </c>
      <c r="Q48" s="62" cm="1">
        <f t="array" ref="Q48">_xlfn.IFS(P48=Parámetros!$C$27,Parámetros!$E$27,P48=Parámetros!$C$28,Parámetros!$E$28,P48=Parámetros!$C$29,Parámetros!$E$29,ISBLANK(P48),0)</f>
        <v>2</v>
      </c>
      <c r="R48" s="64" t="s">
        <v>54</v>
      </c>
      <c r="S48" s="62" cm="1">
        <f t="array" ref="S48">_xlfn.IFS(R48=Parámetros!$D$4,Parámetros!$E$4,R48=Parámetros!$D$5,Parámetros!$E$5,R48=Parámetros!$D$6,Parámetros!$E$6,R48=Parámetros!$D$7,Parámetros!$E$7,R48=Parámetros!$D$8,Parámetros!$E$8,R48=Parámetros!$D$9,Parámetros!$E$9,R48=Parámetros!$D$10,Parámetros!$E$10,R48=Parámetros!$D$11,Parámetros!$E$11,R48=Parámetros!$D$12,Parámetros!$E$12,R48=Parámetros!$D$13,Parámetros!$E$13,ISBLANK(R48),0)</f>
        <v>3</v>
      </c>
      <c r="T48" s="64" t="s">
        <v>73</v>
      </c>
      <c r="U48" s="62" cm="1">
        <f t="array" ref="U48">_xlfn.IFS(T48=Parámetros!$C$33,Parámetros!$E$33,T48=Parámetros!$C$34,Parámetros!$E$34,T48=Parámetros!$C$35,Parámetros!$E$35,T48=Parámetros!$C$36,Parámetros!$E$36,T48=Parámetros!$C$37,Parámetros!$E$37,ISBLANK(T48),0)</f>
        <v>4</v>
      </c>
      <c r="V48" s="64" t="s">
        <v>38</v>
      </c>
      <c r="W48" s="62" cm="1">
        <f t="array" ref="W48">_xlfn.IFS(V48=Parámetros!$C$38,Parámetros!$E$38,V48=Parámetros!$C$39,Parámetros!$E$39,V48=Parámetros!$C$40,Parámetros!$E$40,ISBLANK(V48),0)</f>
        <v>2</v>
      </c>
      <c r="X48" s="62">
        <f t="shared" si="13"/>
        <v>17</v>
      </c>
      <c r="Y48" s="65">
        <f>X48/Parámetros!$E$41</f>
        <v>0.85</v>
      </c>
      <c r="Z48" s="62" t="str">
        <f t="shared" si="14"/>
        <v>Alta</v>
      </c>
      <c r="AA48" s="101"/>
    </row>
    <row r="49" spans="1:27" s="108" customFormat="1" ht="75" x14ac:dyDescent="0.25">
      <c r="A49" s="61" t="s">
        <v>250</v>
      </c>
      <c r="B49" s="113" t="s">
        <v>260</v>
      </c>
      <c r="C49" s="60" t="s">
        <v>468</v>
      </c>
      <c r="D49" s="66" t="s">
        <v>166</v>
      </c>
      <c r="E49" s="66" t="s">
        <v>351</v>
      </c>
      <c r="F49" s="66" t="s">
        <v>352</v>
      </c>
      <c r="G49" s="61" t="s">
        <v>195</v>
      </c>
      <c r="H49" s="60" t="s">
        <v>118</v>
      </c>
      <c r="I49" s="68" t="s">
        <v>121</v>
      </c>
      <c r="J49" s="60" t="s">
        <v>124</v>
      </c>
      <c r="L49" s="60" t="s">
        <v>13</v>
      </c>
      <c r="M49" s="62" cm="1">
        <f t="array" ref="M49">_xlfn.IFS(L49=Parámetros!$C$20,Parámetros!$E$20,L49=Parámetros!$C$21,Parámetros!$E$21,L49=Parámetros!$C$22,Parámetros!$E$22,ISBLANK(L49),0)</f>
        <v>3</v>
      </c>
      <c r="N49" s="62" t="s">
        <v>23</v>
      </c>
      <c r="O49" s="62" cm="1">
        <f t="array" ref="O49">_xlfn.IFS(N49=Parámetros!$C$23,Parámetros!$E$23,N49=Parámetros!$C$24,Parámetros!$E$24,N49=Parámetros!$C$25,Parámetros!$E$25,N49=Parámetros!$C$26,Parámetros!$E$26,ISBLANK(N49),0)</f>
        <v>2</v>
      </c>
      <c r="P49" s="63" t="s">
        <v>39</v>
      </c>
      <c r="Q49" s="62" cm="1">
        <f t="array" ref="Q49">_xlfn.IFS(P49=Parámetros!$C$27,Parámetros!$E$27,P49=Parámetros!$C$28,Parámetros!$E$28,P49=Parámetros!$C$29,Parámetros!$E$29,ISBLANK(P49),0)</f>
        <v>2</v>
      </c>
      <c r="R49" s="64" t="s">
        <v>57</v>
      </c>
      <c r="S49" s="62" cm="1">
        <f t="array" ref="S49">_xlfn.IFS(R49=Parámetros!$D$4,Parámetros!$E$4,R49=Parámetros!$D$5,Parámetros!$E$5,R49=Parámetros!$D$6,Parámetros!$E$6,R49=Parámetros!$D$7,Parámetros!$E$7,R49=Parámetros!$D$8,Parámetros!$E$8,R49=Parámetros!$D$9,Parámetros!$E$9,R49=Parámetros!$D$10,Parámetros!$E$10,R49=Parámetros!$D$11,Parámetros!$E$11,R49=Parámetros!$D$12,Parámetros!$E$12,R49=Parámetros!$D$13,Parámetros!$E$13,ISBLANK(R49),0)</f>
        <v>2</v>
      </c>
      <c r="T49" s="64" t="s">
        <v>75</v>
      </c>
      <c r="U49" s="62" cm="1">
        <f t="array" ref="U49">_xlfn.IFS(T49=Parámetros!$C$33,Parámetros!$E$33,T49=Parámetros!$C$34,Parámetros!$E$34,T49=Parámetros!$C$35,Parámetros!$E$35,T49=Parámetros!$C$36,Parámetros!$E$36,T49=Parámetros!$C$37,Parámetros!$E$37,ISBLANK(T49),0)</f>
        <v>2</v>
      </c>
      <c r="V49" s="64" t="s">
        <v>38</v>
      </c>
      <c r="W49" s="62" cm="1">
        <f t="array" ref="W49">_xlfn.IFS(V49=Parámetros!$C$38,Parámetros!$E$38,V49=Parámetros!$C$39,Parámetros!$E$39,V49=Parámetros!$C$40,Parámetros!$E$40,ISBLANK(V49),0)</f>
        <v>2</v>
      </c>
      <c r="X49" s="62">
        <f t="shared" si="13"/>
        <v>13</v>
      </c>
      <c r="Y49" s="65">
        <f>X49/Parámetros!$E$41</f>
        <v>0.65</v>
      </c>
      <c r="Z49" s="62" t="str">
        <f t="shared" si="14"/>
        <v>Media</v>
      </c>
      <c r="AA49" s="101"/>
    </row>
    <row r="50" spans="1:27" s="108" customFormat="1" ht="75" x14ac:dyDescent="0.25">
      <c r="A50" s="61" t="s">
        <v>250</v>
      </c>
      <c r="B50" s="113" t="s">
        <v>260</v>
      </c>
      <c r="C50" s="60" t="s">
        <v>469</v>
      </c>
      <c r="D50" s="66" t="s">
        <v>353</v>
      </c>
      <c r="E50" s="66" t="s">
        <v>354</v>
      </c>
      <c r="F50" s="66" t="s">
        <v>355</v>
      </c>
      <c r="G50" s="61" t="s">
        <v>356</v>
      </c>
      <c r="H50" s="60" t="s">
        <v>197</v>
      </c>
      <c r="I50" s="68" t="s">
        <v>122</v>
      </c>
      <c r="J50" s="71" t="s">
        <v>124</v>
      </c>
      <c r="L50" s="60" t="s">
        <v>13</v>
      </c>
      <c r="M50" s="62" cm="1">
        <f t="array" ref="M50">_xlfn.IFS(L50=Parámetros!$C$20,Parámetros!$E$20,L50=Parámetros!$C$21,Parámetros!$E$21,L50=Parámetros!$C$22,Parámetros!$E$22,ISBLANK(L50),0)</f>
        <v>3</v>
      </c>
      <c r="N50" s="62" t="s">
        <v>22</v>
      </c>
      <c r="O50" s="62" cm="1">
        <f t="array" ref="O50">_xlfn.IFS(N50=Parámetros!$C$23,Parámetros!$E$23,N50=Parámetros!$C$24,Parámetros!$E$24,N50=Parámetros!$C$25,Parámetros!$E$25,N50=Parámetros!$C$26,Parámetros!$E$26,ISBLANK(N50),0)</f>
        <v>3</v>
      </c>
      <c r="P50" s="63" t="s">
        <v>27</v>
      </c>
      <c r="Q50" s="62" cm="1">
        <f t="array" ref="Q50">_xlfn.IFS(P50=Parámetros!$C$27,Parámetros!$E$27,P50=Parámetros!$C$28,Parámetros!$E$28,P50=Parámetros!$C$29,Parámetros!$E$29,ISBLANK(P50),0)</f>
        <v>3</v>
      </c>
      <c r="R50" s="64" t="s">
        <v>271</v>
      </c>
      <c r="S50" s="62" cm="1">
        <f t="array" ref="S50">_xlfn.IFS(R50=Parámetros!$D$4,Parámetros!$E$4,R50=Parámetros!$D$5,Parámetros!$E$5,R50=Parámetros!$D$6,Parámetros!$E$6,R50=Parámetros!$D$7,Parámetros!$E$7,R50=Parámetros!$D$8,Parámetros!$E$8,R50=Parámetros!$D$9,Parámetros!$E$9,R50=Parámetros!$D$10,Parámetros!$E$10,R50=Parámetros!$D$11,Parámetros!$E$11,R50=Parámetros!$D$12,Parámetros!$E$12,R50=Parámetros!$D$13,Parámetros!$E$13,ISBLANK(R50),0)</f>
        <v>1</v>
      </c>
      <c r="T50" s="64" t="s">
        <v>35</v>
      </c>
      <c r="U50" s="62" cm="1">
        <f t="array" ref="U50">_xlfn.IFS(T50=Parámetros!$C$33,Parámetros!$E$33,T50=Parámetros!$C$34,Parámetros!$E$34,T50=Parámetros!$C$35,Parámetros!$E$35,T50=Parámetros!$C$36,Parámetros!$E$36,T50=Parámetros!$C$37,Parámetros!$E$37,ISBLANK(T50),0)</f>
        <v>1</v>
      </c>
      <c r="V50" s="64" t="s">
        <v>38</v>
      </c>
      <c r="W50" s="62" cm="1">
        <f t="array" ref="W50">_xlfn.IFS(V50=Parámetros!$C$38,Parámetros!$E$38,V50=Parámetros!$C$39,Parámetros!$E$39,V50=Parámetros!$C$40,Parámetros!$E$40,ISBLANK(V50),0)</f>
        <v>2</v>
      </c>
      <c r="X50" s="62">
        <f t="shared" si="13"/>
        <v>13</v>
      </c>
      <c r="Y50" s="65">
        <f>X50/Parámetros!$E$41</f>
        <v>0.65</v>
      </c>
      <c r="Z50" s="62" t="str">
        <f t="shared" si="14"/>
        <v>Media</v>
      </c>
      <c r="AA50" s="101"/>
    </row>
    <row r="51" spans="1:27" ht="51" customHeight="1" x14ac:dyDescent="0.25">
      <c r="A51" s="57" t="s">
        <v>251</v>
      </c>
      <c r="B51" s="122" t="s">
        <v>320</v>
      </c>
      <c r="C51" s="56"/>
      <c r="D51" s="116"/>
      <c r="E51" s="58"/>
      <c r="F51" s="116"/>
      <c r="G51" s="56"/>
      <c r="H51" s="56"/>
      <c r="I51" s="128"/>
      <c r="J51" s="56"/>
      <c r="L51" s="49"/>
      <c r="M51" s="47" cm="1">
        <f t="array" ref="M51">_xlfn.IFS(L51=Parámetros!$C$20,Parámetros!$E$20,L51=Parámetros!$C$21,Parámetros!$E$21,L51=Parámetros!$C$22,Parámetros!$E$22,ISBLANK(L51),0)</f>
        <v>0</v>
      </c>
      <c r="N51" s="7"/>
      <c r="O51" s="47" cm="1">
        <f t="array" ref="O51">_xlfn.IFS(N51=Parámetros!$C$23,Parámetros!$E$23,N51=Parámetros!$C$24,Parámetros!$E$24,N51=Parámetros!$C$25,Parámetros!$E$25,N51=Parámetros!$C$26,Parámetros!$E$26,ISBLANK(N51),0)</f>
        <v>0</v>
      </c>
      <c r="P51" s="36"/>
      <c r="Q51" s="47" cm="1">
        <f t="array" ref="Q51">_xlfn.IFS(P51=Parámetros!$C$27,Parámetros!$E$27,P51=Parámetros!$C$28,Parámetros!$E$28,P51=Parámetros!$C$29,Parámetros!$E$29,ISBLANK(P51),0)</f>
        <v>0</v>
      </c>
      <c r="R51" s="37"/>
      <c r="S51" s="47" cm="1">
        <f t="array" ref="S51">_xlfn.IFS(R51=Parámetros!$D$4,Parámetros!$E$4,R51=Parámetros!$D$5,Parámetros!$E$5,R51=Parámetros!$D$6,Parámetros!$E$6,R51=Parámetros!$D$7,Parámetros!$E$7,R51=Parámetros!$D$8,Parámetros!$E$8,R51=Parámetros!$D$9,Parámetros!$E$9,R51=Parámetros!$D$10,Parámetros!$E$10,R51=Parámetros!$D$11,Parámetros!$E$11,R51=Parámetros!$D$12,Parámetros!$E$12,R51=Parámetros!$D$13,Parámetros!$E$13,ISBLANK(R51),0)</f>
        <v>0</v>
      </c>
      <c r="T51" s="37"/>
      <c r="U51" s="47" cm="1">
        <f t="array" ref="U51">_xlfn.IFS(T51=Parámetros!$C$33,Parámetros!$E$33,T51=Parámetros!$C$34,Parámetros!$E$34,T51=Parámetros!$C$35,Parámetros!$E$35,T51=Parámetros!$C$36,Parámetros!$E$36,T51=Parámetros!$C$37,Parámetros!$E$37,ISBLANK(T51),0)</f>
        <v>0</v>
      </c>
      <c r="V51" s="37"/>
      <c r="W51" s="47" cm="1">
        <f t="array" ref="W51">_xlfn.IFS(V51=Parámetros!$C$38,Parámetros!$E$38,V51=Parámetros!$C$39,Parámetros!$E$39,V51=Parámetros!$C$40,Parámetros!$E$40,ISBLANK(V51),0)</f>
        <v>0</v>
      </c>
      <c r="X51" s="7">
        <f t="shared" si="13"/>
        <v>0</v>
      </c>
      <c r="Y51" s="39">
        <f>X51/Parámetros!$E$41</f>
        <v>0</v>
      </c>
      <c r="Z51" s="7" t="str">
        <f t="shared" si="14"/>
        <v>Baja</v>
      </c>
      <c r="AA51" s="97"/>
    </row>
    <row r="52" spans="1:27" s="108" customFormat="1" ht="107.25" customHeight="1" x14ac:dyDescent="0.25">
      <c r="A52" s="61" t="s">
        <v>252</v>
      </c>
      <c r="B52" s="113" t="s">
        <v>321</v>
      </c>
      <c r="C52" s="60" t="s">
        <v>470</v>
      </c>
      <c r="D52" s="69" t="s">
        <v>423</v>
      </c>
      <c r="E52" s="69" t="s">
        <v>424</v>
      </c>
      <c r="F52" s="69" t="s">
        <v>425</v>
      </c>
      <c r="G52" s="60" t="s">
        <v>195</v>
      </c>
      <c r="H52" s="60" t="s">
        <v>198</v>
      </c>
      <c r="I52" s="68" t="s">
        <v>121</v>
      </c>
      <c r="J52" s="60" t="s">
        <v>124</v>
      </c>
      <c r="K52" s="104"/>
      <c r="L52" s="61" t="s">
        <v>13</v>
      </c>
      <c r="M52" s="62" cm="1">
        <f t="array" ref="M52">_xlfn.IFS(L52=Parámetros!$C$20,Parámetros!$E$20,L52=Parámetros!$C$21,Parámetros!$E$21,L52=Parámetros!$C$22,Parámetros!$E$22,ISBLANK(L52),0)</f>
        <v>3</v>
      </c>
      <c r="N52" s="62" t="s">
        <v>23</v>
      </c>
      <c r="O52" s="62" cm="1">
        <f t="array" ref="O52">_xlfn.IFS(N52=Parámetros!$C$23,Parámetros!$E$23,N52=Parámetros!$C$24,Parámetros!$E$24,N52=Parámetros!$C$25,Parámetros!$E$25,N52=Parámetros!$C$26,Parámetros!$E$26,ISBLANK(N52),0)</f>
        <v>2</v>
      </c>
      <c r="P52" s="63" t="s">
        <v>39</v>
      </c>
      <c r="Q52" s="62" cm="1">
        <f t="array" ref="Q52">_xlfn.IFS(P52=Parámetros!$C$27,Parámetros!$E$27,P52=Parámetros!$C$28,Parámetros!$E$28,P52=Parámetros!$C$29,Parámetros!$E$29,ISBLANK(P52),0)</f>
        <v>2</v>
      </c>
      <c r="R52" s="64" t="s">
        <v>54</v>
      </c>
      <c r="S52" s="62" cm="1">
        <f t="array" ref="S52">_xlfn.IFS(R52=Parámetros!$D$4,Parámetros!$E$4,R52=Parámetros!$D$5,Parámetros!$E$5,R52=Parámetros!$D$6,Parámetros!$E$6,R52=Parámetros!$D$7,Parámetros!$E$7,R52=Parámetros!$D$8,Parámetros!$E$8,R52=Parámetros!$D$9,Parámetros!$E$9,R52=Parámetros!$D$10,Parámetros!$E$10,R52=Parámetros!$D$11,Parámetros!$E$11,R52=Parámetros!$D$12,Parámetros!$E$12,R52=Parámetros!$D$13,Parámetros!$E$13,ISBLANK(R52),0)</f>
        <v>3</v>
      </c>
      <c r="T52" s="64" t="s">
        <v>73</v>
      </c>
      <c r="U52" s="62" cm="1">
        <f t="array" ref="U52">_xlfn.IFS(T52=Parámetros!$C$33,Parámetros!$E$33,T52=Parámetros!$C$34,Parámetros!$E$34,T52=Parámetros!$C$35,Parámetros!$E$35,T52=Parámetros!$C$36,Parámetros!$E$36,T52=Parámetros!$C$37,Parámetros!$E$37,ISBLANK(T52),0)</f>
        <v>4</v>
      </c>
      <c r="V52" s="64" t="s">
        <v>38</v>
      </c>
      <c r="W52" s="62" cm="1">
        <f t="array" ref="W52">_xlfn.IFS(V52=Parámetros!$C$38,Parámetros!$E$38,V52=Parámetros!$C$39,Parámetros!$E$39,V52=Parámetros!$C$40,Parámetros!$E$40,ISBLANK(V52),0)</f>
        <v>2</v>
      </c>
      <c r="X52" s="62">
        <f t="shared" si="13"/>
        <v>16</v>
      </c>
      <c r="Y52" s="65">
        <f>X52/Parámetros!$E$41</f>
        <v>0.8</v>
      </c>
      <c r="Z52" s="62" t="str">
        <f t="shared" si="14"/>
        <v>Alta</v>
      </c>
      <c r="AA52" s="101"/>
    </row>
    <row r="53" spans="1:27" s="108" customFormat="1" ht="88.5" customHeight="1" x14ac:dyDescent="0.25">
      <c r="A53" s="61" t="s">
        <v>253</v>
      </c>
      <c r="B53" s="113" t="s">
        <v>322</v>
      </c>
      <c r="C53" s="60" t="s">
        <v>471</v>
      </c>
      <c r="D53" s="114" t="s">
        <v>426</v>
      </c>
      <c r="E53" s="114" t="s">
        <v>427</v>
      </c>
      <c r="F53" s="114" t="s">
        <v>428</v>
      </c>
      <c r="G53" s="63" t="s">
        <v>429</v>
      </c>
      <c r="H53" s="100" t="s">
        <v>430</v>
      </c>
      <c r="I53" s="100" t="s">
        <v>121</v>
      </c>
      <c r="J53" s="127" t="s">
        <v>125</v>
      </c>
      <c r="K53" s="115"/>
      <c r="L53" s="61" t="s">
        <v>16</v>
      </c>
      <c r="M53" s="62" cm="1">
        <f t="array" ref="M53">_xlfn.IFS(L53=Parámetros!$C$20,Parámetros!$E$20,L53=Parámetros!$C$21,Parámetros!$E$21,L53=Parámetros!$C$22,Parámetros!$E$22,ISBLANK(L53),0)</f>
        <v>2</v>
      </c>
      <c r="N53" s="62" t="s">
        <v>23</v>
      </c>
      <c r="O53" s="62" cm="1">
        <f t="array" ref="O53">_xlfn.IFS(N53=Parámetros!$C$23,Parámetros!$E$23,N53=Parámetros!$C$24,Parámetros!$E$24,N53=Parámetros!$C$25,Parámetros!$E$25,N53=Parámetros!$C$26,Parámetros!$E$26,ISBLANK(N53),0)</f>
        <v>2</v>
      </c>
      <c r="P53" s="63" t="s">
        <v>39</v>
      </c>
      <c r="Q53" s="62" cm="1">
        <f t="array" ref="Q53">_xlfn.IFS(P53=Parámetros!$C$27,Parámetros!$E$27,P53=Parámetros!$C$28,Parámetros!$E$28,P53=Parámetros!$C$29,Parámetros!$E$29,ISBLANK(P53),0)</f>
        <v>2</v>
      </c>
      <c r="R53" s="64" t="s">
        <v>54</v>
      </c>
      <c r="S53" s="62" cm="1">
        <f t="array" ref="S53">_xlfn.IFS(R53=Parámetros!$D$4,Parámetros!$E$4,R53=Parámetros!$D$5,Parámetros!$E$5,R53=Parámetros!$D$6,Parámetros!$E$6,R53=Parámetros!$D$7,Parámetros!$E$7,R53=Parámetros!$D$8,Parámetros!$E$8,R53=Parámetros!$D$9,Parámetros!$E$9,R53=Parámetros!$D$10,Parámetros!$E$10,R53=Parámetros!$D$11,Parámetros!$E$11,R53=Parámetros!$D$12,Parámetros!$E$12,R53=Parámetros!$D$13,Parámetros!$E$13,ISBLANK(R53),0)</f>
        <v>3</v>
      </c>
      <c r="T53" s="64" t="s">
        <v>74</v>
      </c>
      <c r="U53" s="62" cm="1">
        <f t="array" ref="U53">_xlfn.IFS(T53=Parámetros!$C$33,Parámetros!$E$33,T53=Parámetros!$C$34,Parámetros!$E$34,T53=Parámetros!$C$35,Parámetros!$E$35,T53=Parámetros!$C$36,Parámetros!$E$36,T53=Parámetros!$C$37,Parámetros!$E$37,ISBLANK(T53),0)</f>
        <v>3</v>
      </c>
      <c r="V53" s="64" t="s">
        <v>38</v>
      </c>
      <c r="W53" s="62" cm="1">
        <f t="array" ref="W53">_xlfn.IFS(V53=Parámetros!$C$38,Parámetros!$E$38,V53=Parámetros!$C$39,Parámetros!$E$39,V53=Parámetros!$C$40,Parámetros!$E$40,ISBLANK(V53),0)</f>
        <v>2</v>
      </c>
      <c r="X53" s="62">
        <f t="shared" ref="X53" si="15">SUM(M53:W53)</f>
        <v>14</v>
      </c>
      <c r="Y53" s="65">
        <f>X53/Parámetros!$E$41</f>
        <v>0.7</v>
      </c>
      <c r="Z53" s="62" t="str">
        <f t="shared" ref="Z53" si="16">IF(Y53&lt;=59%,"Baja",IF(Y53&lt;80%,"Media","Alta"))</f>
        <v>Media</v>
      </c>
      <c r="AA53" s="101"/>
    </row>
    <row r="54" spans="1:27" ht="39.75" customHeight="1" x14ac:dyDescent="0.25">
      <c r="A54" s="57" t="s">
        <v>254</v>
      </c>
      <c r="B54" s="122"/>
      <c r="C54" s="56"/>
      <c r="D54" s="118"/>
      <c r="E54" s="58"/>
      <c r="F54" s="118"/>
      <c r="G54" s="56"/>
      <c r="H54" s="56"/>
      <c r="I54" s="128"/>
      <c r="J54" s="56"/>
      <c r="L54" s="49"/>
      <c r="M54" s="47" cm="1">
        <f t="array" ref="M54">_xlfn.IFS(L54=Parámetros!$C$20,Parámetros!$E$20,L54=Parámetros!$C$21,Parámetros!$E$21,L54=Parámetros!$C$22,Parámetros!$E$22,ISBLANK(L54),0)</f>
        <v>0</v>
      </c>
      <c r="N54" s="7"/>
      <c r="O54" s="47" cm="1">
        <f t="array" ref="O54">_xlfn.IFS(N54=Parámetros!$C$23,Parámetros!$E$23,N54=Parámetros!$C$24,Parámetros!$E$24,N54=Parámetros!$C$25,Parámetros!$E$25,N54=Parámetros!$C$26,Parámetros!$E$26,ISBLANK(N54),0)</f>
        <v>0</v>
      </c>
      <c r="P54" s="36"/>
      <c r="Q54" s="47" cm="1">
        <f t="array" ref="Q54">_xlfn.IFS(P54=Parámetros!$C$27,Parámetros!$E$27,P54=Parámetros!$C$28,Parámetros!$E$28,P54=Parámetros!$C$29,Parámetros!$E$29,ISBLANK(P54),0)</f>
        <v>0</v>
      </c>
      <c r="R54" s="37"/>
      <c r="S54" s="47" cm="1">
        <f t="array" ref="S54">_xlfn.IFS(R54=Parámetros!$D$4,Parámetros!$E$4,R54=Parámetros!$D$5,Parámetros!$E$5,R54=Parámetros!$D$6,Parámetros!$E$6,R54=Parámetros!$D$7,Parámetros!$E$7,R54=Parámetros!$D$8,Parámetros!$E$8,R54=Parámetros!$D$9,Parámetros!$E$9,R54=Parámetros!$D$10,Parámetros!$E$10,R54=Parámetros!$D$11,Parámetros!$E$11,R54=Parámetros!$D$12,Parámetros!$E$12,R54=Parámetros!$D$13,Parámetros!$E$13,ISBLANK(R54),0)</f>
        <v>0</v>
      </c>
      <c r="T54" s="37"/>
      <c r="U54" s="47" cm="1">
        <f t="array" ref="U54">_xlfn.IFS(T54=Parámetros!$C$33,Parámetros!$E$33,T54=Parámetros!$C$34,Parámetros!$E$34,T54=Parámetros!$C$35,Parámetros!$E$35,T54=Parámetros!$C$36,Parámetros!$E$36,T54=Parámetros!$C$37,Parámetros!$E$37,ISBLANK(T54),0)</f>
        <v>0</v>
      </c>
      <c r="V54" s="37"/>
      <c r="W54" s="47" cm="1">
        <f t="array" ref="W54">_xlfn.IFS(V54=Parámetros!$C$38,Parámetros!$E$38,V54=Parámetros!$C$39,Parámetros!$E$39,V54=Parámetros!$C$40,Parámetros!$E$40,ISBLANK(V54),0)</f>
        <v>0</v>
      </c>
      <c r="X54" s="7">
        <f t="shared" si="13"/>
        <v>0</v>
      </c>
      <c r="Y54" s="39">
        <f>X54/Parámetros!$E$41</f>
        <v>0</v>
      </c>
      <c r="Z54" s="7" t="str">
        <f t="shared" si="14"/>
        <v>Baja</v>
      </c>
      <c r="AA54" s="97"/>
    </row>
    <row r="55" spans="1:27" s="108" customFormat="1" ht="90" x14ac:dyDescent="0.25">
      <c r="A55" s="61" t="s">
        <v>255</v>
      </c>
      <c r="B55" s="113" t="s">
        <v>215</v>
      </c>
      <c r="C55" s="60" t="s">
        <v>472</v>
      </c>
      <c r="D55" s="69" t="s">
        <v>365</v>
      </c>
      <c r="E55" s="66" t="s">
        <v>366</v>
      </c>
      <c r="F55" s="69" t="s">
        <v>281</v>
      </c>
      <c r="G55" s="60" t="s">
        <v>282</v>
      </c>
      <c r="H55" s="60" t="s">
        <v>198</v>
      </c>
      <c r="I55" s="68" t="s">
        <v>121</v>
      </c>
      <c r="J55" s="60" t="s">
        <v>124</v>
      </c>
      <c r="K55" s="104"/>
      <c r="L55" s="61" t="s">
        <v>13</v>
      </c>
      <c r="M55" s="62" cm="1">
        <f t="array" ref="M55">_xlfn.IFS(L55=Parámetros!$C$20,Parámetros!$E$20,L55=Parámetros!$C$21,Parámetros!$E$21,L55=Parámetros!$C$22,Parámetros!$E$22,ISBLANK(L55),0)</f>
        <v>3</v>
      </c>
      <c r="N55" s="62" t="s">
        <v>22</v>
      </c>
      <c r="O55" s="62" cm="1">
        <f t="array" ref="O55">_xlfn.IFS(N55=Parámetros!$C$23,Parámetros!$E$23,N55=Parámetros!$C$24,Parámetros!$E$24,N55=Parámetros!$C$25,Parámetros!$E$25,N55=Parámetros!$C$26,Parámetros!$E$26,ISBLANK(N55),0)</f>
        <v>3</v>
      </c>
      <c r="P55" s="63" t="s">
        <v>39</v>
      </c>
      <c r="Q55" s="62" cm="1">
        <f t="array" ref="Q55">_xlfn.IFS(P55=Parámetros!$C$27,Parámetros!$E$27,P55=Parámetros!$C$28,Parámetros!$E$28,P55=Parámetros!$C$29,Parámetros!$E$29,ISBLANK(P55),0)</f>
        <v>2</v>
      </c>
      <c r="R55" s="64" t="s">
        <v>271</v>
      </c>
      <c r="S55" s="62" cm="1">
        <f t="array" ref="S55">_xlfn.IFS(R55=Parámetros!$D$4,Parámetros!$E$4,R55=Parámetros!$D$5,Parámetros!$E$5,R55=Parámetros!$D$6,Parámetros!$E$6,R55=Parámetros!$D$7,Parámetros!$E$7,R55=Parámetros!$D$8,Parámetros!$E$8,R55=Parámetros!$D$9,Parámetros!$E$9,R55=Parámetros!$D$10,Parámetros!$E$10,R55=Parámetros!$D$11,Parámetros!$E$11,R55=Parámetros!$D$12,Parámetros!$E$12,R55=Parámetros!$D$13,Parámetros!$E$13,ISBLANK(R55),0)</f>
        <v>1</v>
      </c>
      <c r="T55" s="64" t="s">
        <v>73</v>
      </c>
      <c r="U55" s="62" cm="1">
        <f t="array" ref="U55">_xlfn.IFS(T55=Parámetros!$C$33,Parámetros!$E$33,T55=Parámetros!$C$34,Parámetros!$E$34,T55=Parámetros!$C$35,Parámetros!$E$35,T55=Parámetros!$C$36,Parámetros!$E$36,T55=Parámetros!$C$37,Parámetros!$E$37,ISBLANK(T55),0)</f>
        <v>4</v>
      </c>
      <c r="V55" s="64" t="s">
        <v>38</v>
      </c>
      <c r="W55" s="62" cm="1">
        <f t="array" ref="W55">_xlfn.IFS(V55=Parámetros!$C$38,Parámetros!$E$38,V55=Parámetros!$C$39,Parámetros!$E$39,V55=Parámetros!$C$40,Parámetros!$E$40,ISBLANK(V55),0)</f>
        <v>2</v>
      </c>
      <c r="X55" s="62">
        <f t="shared" ref="X55:X56" si="17">SUM(M55:W55)</f>
        <v>15</v>
      </c>
      <c r="Y55" s="65">
        <f>X55/Parámetros!$E$41</f>
        <v>0.75</v>
      </c>
      <c r="Z55" s="62" t="str">
        <f t="shared" ref="Z55:Z56" si="18">IF(Y55&lt;=59%,"Baja",IF(Y55&lt;80%,"Media","Alta"))</f>
        <v>Media</v>
      </c>
      <c r="AA55" s="101"/>
    </row>
    <row r="56" spans="1:27" s="108" customFormat="1" ht="60" x14ac:dyDescent="0.25">
      <c r="A56" s="61" t="s">
        <v>255</v>
      </c>
      <c r="B56" s="113" t="s">
        <v>215</v>
      </c>
      <c r="C56" s="60" t="s">
        <v>473</v>
      </c>
      <c r="D56" s="72" t="s">
        <v>332</v>
      </c>
      <c r="E56" s="66" t="s">
        <v>367</v>
      </c>
      <c r="F56" s="72" t="s">
        <v>334</v>
      </c>
      <c r="G56" s="60" t="s">
        <v>195</v>
      </c>
      <c r="H56" s="60" t="s">
        <v>118</v>
      </c>
      <c r="I56" s="68" t="s">
        <v>121</v>
      </c>
      <c r="J56" s="60" t="s">
        <v>125</v>
      </c>
      <c r="K56" s="104"/>
      <c r="L56" s="61" t="s">
        <v>18</v>
      </c>
      <c r="M56" s="62" cm="1">
        <f t="array" ref="M56">_xlfn.IFS(L56=Parámetros!$C$20,Parámetros!$E$20,L56=Parámetros!$C$21,Parámetros!$E$21,L56=Parámetros!$C$22,Parámetros!$E$22,ISBLANK(L56),0)</f>
        <v>1</v>
      </c>
      <c r="N56" s="62" t="s">
        <v>23</v>
      </c>
      <c r="O56" s="62" cm="1">
        <f t="array" ref="O56">_xlfn.IFS(N56=Parámetros!$C$23,Parámetros!$E$23,N56=Parámetros!$C$24,Parámetros!$E$24,N56=Parámetros!$C$25,Parámetros!$E$25,N56=Parámetros!$C$26,Parámetros!$E$26,ISBLANK(N56),0)</f>
        <v>2</v>
      </c>
      <c r="P56" s="63" t="s">
        <v>29</v>
      </c>
      <c r="Q56" s="62" cm="1">
        <f t="array" ref="Q56">_xlfn.IFS(P56=Parámetros!$C$27,Parámetros!$E$27,P56=Parámetros!$C$28,Parámetros!$E$28,P56=Parámetros!$C$29,Parámetros!$E$29,ISBLANK(P56),0)</f>
        <v>1</v>
      </c>
      <c r="R56" s="64" t="s">
        <v>271</v>
      </c>
      <c r="S56" s="62" cm="1">
        <f t="array" ref="S56">_xlfn.IFS(R56=Parámetros!$D$4,Parámetros!$E$4,R56=Parámetros!$D$5,Parámetros!$E$5,R56=Parámetros!$D$6,Parámetros!$E$6,R56=Parámetros!$D$7,Parámetros!$E$7,R56=Parámetros!$D$8,Parámetros!$E$8,R56=Parámetros!$D$9,Parámetros!$E$9,R56=Parámetros!$D$10,Parámetros!$E$10,R56=Parámetros!$D$11,Parámetros!$E$11,R56=Parámetros!$D$12,Parámetros!$E$12,R56=Parámetros!$D$13,Parámetros!$E$13,ISBLANK(R56),0)</f>
        <v>1</v>
      </c>
      <c r="T56" s="64" t="s">
        <v>72</v>
      </c>
      <c r="U56" s="62" cm="1">
        <f t="array" ref="U56">_xlfn.IFS(T56=Parámetros!$C$33,Parámetros!$E$33,T56=Parámetros!$C$34,Parámetros!$E$34,T56=Parámetros!$C$35,Parámetros!$E$35,T56=Parámetros!$C$36,Parámetros!$E$36,T56=Parámetros!$C$37,Parámetros!$E$37,ISBLANK(T56),0)</f>
        <v>5</v>
      </c>
      <c r="V56" s="64" t="s">
        <v>81</v>
      </c>
      <c r="W56" s="62" cm="1">
        <f t="array" ref="W56">_xlfn.IFS(V56=Parámetros!$C$38,Parámetros!$E$38,V56=Parámetros!$C$39,Parámetros!$E$39,V56=Parámetros!$C$40,Parámetros!$E$40,ISBLANK(V56),0)</f>
        <v>3</v>
      </c>
      <c r="X56" s="62">
        <f t="shared" si="17"/>
        <v>13</v>
      </c>
      <c r="Y56" s="65">
        <f>X56/Parámetros!$E$41</f>
        <v>0.65</v>
      </c>
      <c r="Z56" s="62" t="str">
        <f t="shared" si="18"/>
        <v>Media</v>
      </c>
      <c r="AA56" s="101"/>
    </row>
    <row r="57" spans="1:27" s="108" customFormat="1" ht="60" x14ac:dyDescent="0.25">
      <c r="A57" s="61" t="s">
        <v>255</v>
      </c>
      <c r="B57" s="113" t="s">
        <v>215</v>
      </c>
      <c r="C57" s="60" t="s">
        <v>474</v>
      </c>
      <c r="D57" s="66" t="s">
        <v>171</v>
      </c>
      <c r="E57" s="66" t="s">
        <v>357</v>
      </c>
      <c r="F57" s="69" t="s">
        <v>168</v>
      </c>
      <c r="G57" s="60" t="s">
        <v>195</v>
      </c>
      <c r="H57" s="60" t="s">
        <v>198</v>
      </c>
      <c r="I57" s="68" t="s">
        <v>121</v>
      </c>
      <c r="J57" s="60" t="s">
        <v>125</v>
      </c>
      <c r="L57" s="60" t="s">
        <v>18</v>
      </c>
      <c r="M57" s="62" cm="1">
        <f t="array" ref="M57">_xlfn.IFS(L57=Parámetros!$C$20,Parámetros!$E$20,L57=Parámetros!$C$21,Parámetros!$E$21,L57=Parámetros!$C$22,Parámetros!$E$22,ISBLANK(L57),0)</f>
        <v>1</v>
      </c>
      <c r="N57" s="62" t="s">
        <v>23</v>
      </c>
      <c r="O57" s="62" cm="1">
        <f t="array" ref="O57">_xlfn.IFS(N57=Parámetros!$C$23,Parámetros!$E$23,N57=Parámetros!$C$24,Parámetros!$E$24,N57=Parámetros!$C$25,Parámetros!$E$25,N57=Parámetros!$C$26,Parámetros!$E$26,ISBLANK(N57),0)</f>
        <v>2</v>
      </c>
      <c r="P57" s="63" t="s">
        <v>39</v>
      </c>
      <c r="Q57" s="62" cm="1">
        <f t="array" ref="Q57">_xlfn.IFS(P57=Parámetros!$C$27,Parámetros!$E$27,P57=Parámetros!$C$28,Parámetros!$E$28,P57=Parámetros!$C$29,Parámetros!$E$29,ISBLANK(P57),0)</f>
        <v>2</v>
      </c>
      <c r="R57" s="64" t="s">
        <v>271</v>
      </c>
      <c r="S57" s="62" cm="1">
        <f t="array" ref="S57">_xlfn.IFS(R57=Parámetros!$D$4,Parámetros!$E$4,R57=Parámetros!$D$5,Parámetros!$E$5,R57=Parámetros!$D$6,Parámetros!$E$6,R57=Parámetros!$D$7,Parámetros!$E$7,R57=Parámetros!$D$8,Parámetros!$E$8,R57=Parámetros!$D$9,Parámetros!$E$9,R57=Parámetros!$D$10,Parámetros!$E$10,R57=Parámetros!$D$11,Parámetros!$E$11,R57=Parámetros!$D$12,Parámetros!$E$12,R57=Parámetros!$D$13,Parámetros!$E$13,ISBLANK(R57),0)</f>
        <v>1</v>
      </c>
      <c r="T57" s="64" t="s">
        <v>72</v>
      </c>
      <c r="U57" s="62" cm="1">
        <f t="array" ref="U57">_xlfn.IFS(T57=Parámetros!$C$33,Parámetros!$E$33,T57=Parámetros!$C$34,Parámetros!$E$34,T57=Parámetros!$C$35,Parámetros!$E$35,T57=Parámetros!$C$36,Parámetros!$E$36,T57=Parámetros!$C$37,Parámetros!$E$37,ISBLANK(T57),0)</f>
        <v>5</v>
      </c>
      <c r="V57" s="64" t="s">
        <v>38</v>
      </c>
      <c r="W57" s="62" cm="1">
        <f t="array" ref="W57">_xlfn.IFS(V57=Parámetros!$C$38,Parámetros!$E$38,V57=Parámetros!$C$39,Parámetros!$E$39,V57=Parámetros!$C$40,Parámetros!$E$40,ISBLANK(V57),0)</f>
        <v>2</v>
      </c>
      <c r="X57" s="62">
        <f t="shared" ref="X57" si="19">SUM(M57:W57)</f>
        <v>13</v>
      </c>
      <c r="Y57" s="65">
        <f>X57/Parámetros!$E$41</f>
        <v>0.65</v>
      </c>
      <c r="Z57" s="62" t="str">
        <f t="shared" ref="Z57" si="20">IF(Y57&lt;=59%,"Baja",IF(Y57&lt;80%,"Media","Alta"))</f>
        <v>Media</v>
      </c>
      <c r="AA57" s="101"/>
    </row>
    <row r="58" spans="1:27" s="108" customFormat="1" ht="60" x14ac:dyDescent="0.25">
      <c r="A58" s="61" t="s">
        <v>256</v>
      </c>
      <c r="B58" s="113" t="s">
        <v>358</v>
      </c>
      <c r="C58" s="60" t="s">
        <v>475</v>
      </c>
      <c r="D58" s="66" t="s">
        <v>361</v>
      </c>
      <c r="E58" s="69" t="s">
        <v>362</v>
      </c>
      <c r="F58" s="69" t="s">
        <v>363</v>
      </c>
      <c r="G58" s="60" t="s">
        <v>364</v>
      </c>
      <c r="H58" s="60" t="s">
        <v>118</v>
      </c>
      <c r="I58" s="68" t="s">
        <v>122</v>
      </c>
      <c r="J58" s="60" t="s">
        <v>125</v>
      </c>
      <c r="L58" s="61" t="s">
        <v>18</v>
      </c>
      <c r="M58" s="62" cm="1">
        <f t="array" ref="M58">_xlfn.IFS(L58=Parámetros!$C$20,Parámetros!$E$20,L58=Parámetros!$C$21,Parámetros!$E$21,L58=Parámetros!$C$22,Parámetros!$E$22,ISBLANK(L58),0)</f>
        <v>1</v>
      </c>
      <c r="N58" s="62" t="s">
        <v>22</v>
      </c>
      <c r="O58" s="62" cm="1">
        <f t="array" ref="O58">_xlfn.IFS(N58=Parámetros!$C$23,Parámetros!$E$23,N58=Parámetros!$C$24,Parámetros!$E$24,N58=Parámetros!$C$25,Parámetros!$E$25,N58=Parámetros!$C$26,Parámetros!$E$26,ISBLANK(N58),0)</f>
        <v>3</v>
      </c>
      <c r="P58" s="63" t="s">
        <v>39</v>
      </c>
      <c r="Q58" s="62" cm="1">
        <f t="array" ref="Q58">_xlfn.IFS(P58=Parámetros!$C$27,Parámetros!$E$27,P58=Parámetros!$C$28,Parámetros!$E$28,P58=Parámetros!$C$29,Parámetros!$E$29,ISBLANK(P58),0)</f>
        <v>2</v>
      </c>
      <c r="R58" s="64" t="s">
        <v>271</v>
      </c>
      <c r="S58" s="62" cm="1">
        <f t="array" ref="S58">_xlfn.IFS(R58=Parámetros!$D$4,Parámetros!$E$4,R58=Parámetros!$D$5,Parámetros!$E$5,R58=Parámetros!$D$6,Parámetros!$E$6,R58=Parámetros!$D$7,Parámetros!$E$7,R58=Parámetros!$D$8,Parámetros!$E$8,R58=Parámetros!$D$9,Parámetros!$E$9,R58=Parámetros!$D$10,Parámetros!$E$10,R58=Parámetros!$D$11,Parámetros!$E$11,R58=Parámetros!$D$12,Parámetros!$E$12,R58=Parámetros!$D$13,Parámetros!$E$13,ISBLANK(R58),0)</f>
        <v>1</v>
      </c>
      <c r="T58" s="64" t="s">
        <v>74</v>
      </c>
      <c r="U58" s="62" cm="1">
        <f t="array" ref="U58">_xlfn.IFS(T58=Parámetros!$C$33,Parámetros!$E$33,T58=Parámetros!$C$34,Parámetros!$E$34,T58=Parámetros!$C$35,Parámetros!$E$35,T58=Parámetros!$C$36,Parámetros!$E$36,T58=Parámetros!$C$37,Parámetros!$E$37,ISBLANK(T58),0)</f>
        <v>3</v>
      </c>
      <c r="V58" s="64" t="s">
        <v>38</v>
      </c>
      <c r="W58" s="62" cm="1">
        <f t="array" ref="W58">_xlfn.IFS(V58=Parámetros!$C$38,Parámetros!$E$38,V58=Parámetros!$C$39,Parámetros!$E$39,V58=Parámetros!$C$40,Parámetros!$E$40,ISBLANK(V58),0)</f>
        <v>2</v>
      </c>
      <c r="X58" s="62">
        <f>SUM(M58:W58)</f>
        <v>12</v>
      </c>
      <c r="Y58" s="65">
        <f>X58/Parámetros!$E$41</f>
        <v>0.6</v>
      </c>
      <c r="Z58" s="62" t="str">
        <f>IF(Y58&lt;=59%,"Baja",IF(Y58&lt;80%,"Media","Alta"))</f>
        <v>Media</v>
      </c>
      <c r="AA58" s="101"/>
    </row>
    <row r="59" spans="1:27" s="108" customFormat="1" ht="60" x14ac:dyDescent="0.25">
      <c r="A59" s="61" t="s">
        <v>257</v>
      </c>
      <c r="B59" s="113" t="s">
        <v>179</v>
      </c>
      <c r="C59" s="60" t="s">
        <v>476</v>
      </c>
      <c r="D59" s="69" t="s">
        <v>180</v>
      </c>
      <c r="E59" s="66" t="s">
        <v>359</v>
      </c>
      <c r="F59" s="69" t="s">
        <v>360</v>
      </c>
      <c r="G59" s="60" t="s">
        <v>195</v>
      </c>
      <c r="H59" s="60" t="s">
        <v>198</v>
      </c>
      <c r="I59" s="68" t="s">
        <v>121</v>
      </c>
      <c r="J59" s="60" t="s">
        <v>125</v>
      </c>
      <c r="L59" s="61" t="s">
        <v>18</v>
      </c>
      <c r="M59" s="62" cm="1">
        <f t="array" ref="M59">_xlfn.IFS(L59=Parámetros!$C$20,Parámetros!$E$20,L59=Parámetros!$C$21,Parámetros!$E$21,L59=Parámetros!$C$22,Parámetros!$E$22,ISBLANK(L59),0)</f>
        <v>1</v>
      </c>
      <c r="N59" s="62" t="s">
        <v>22</v>
      </c>
      <c r="O59" s="62" cm="1">
        <f t="array" ref="O59">_xlfn.IFS(N59=Parámetros!$C$23,Parámetros!$E$23,N59=Parámetros!$C$24,Parámetros!$E$24,N59=Parámetros!$C$25,Parámetros!$E$25,N59=Parámetros!$C$26,Parámetros!$E$26,ISBLANK(N59),0)</f>
        <v>3</v>
      </c>
      <c r="P59" s="63" t="s">
        <v>39</v>
      </c>
      <c r="Q59" s="62" cm="1">
        <f t="array" ref="Q59">_xlfn.IFS(P59=Parámetros!$C$27,Parámetros!$E$27,P59=Parámetros!$C$28,Parámetros!$E$28,P59=Parámetros!$C$29,Parámetros!$E$29,ISBLANK(P59),0)</f>
        <v>2</v>
      </c>
      <c r="R59" s="64" t="s">
        <v>271</v>
      </c>
      <c r="S59" s="62" cm="1">
        <f t="array" ref="S59">_xlfn.IFS(R59=Parámetros!$D$4,Parámetros!$E$4,R59=Parámetros!$D$5,Parámetros!$E$5,R59=Parámetros!$D$6,Parámetros!$E$6,R59=Parámetros!$D$7,Parámetros!$E$7,R59=Parámetros!$D$8,Parámetros!$E$8,R59=Parámetros!$D$9,Parámetros!$E$9,R59=Parámetros!$D$10,Parámetros!$E$10,R59=Parámetros!$D$11,Parámetros!$E$11,R59=Parámetros!$D$12,Parámetros!$E$12,R59=Parámetros!$D$13,Parámetros!$E$13,ISBLANK(R59),0)</f>
        <v>1</v>
      </c>
      <c r="T59" s="64" t="s">
        <v>74</v>
      </c>
      <c r="U59" s="62" cm="1">
        <f t="array" ref="U59">_xlfn.IFS(T59=Parámetros!$C$33,Parámetros!$E$33,T59=Parámetros!$C$34,Parámetros!$E$34,T59=Parámetros!$C$35,Parámetros!$E$35,T59=Parámetros!$C$36,Parámetros!$E$36,T59=Parámetros!$C$37,Parámetros!$E$37,ISBLANK(T59),0)</f>
        <v>3</v>
      </c>
      <c r="V59" s="64" t="s">
        <v>38</v>
      </c>
      <c r="W59" s="62" cm="1">
        <f t="array" ref="W59">_xlfn.IFS(V59=Parámetros!$C$38,Parámetros!$E$38,V59=Parámetros!$C$39,Parámetros!$E$39,V59=Parámetros!$C$40,Parámetros!$E$40,ISBLANK(V59),0)</f>
        <v>2</v>
      </c>
      <c r="X59" s="62">
        <f>SUM(M59:W59)</f>
        <v>12</v>
      </c>
      <c r="Y59" s="65">
        <f>X59/Parámetros!$E$41</f>
        <v>0.6</v>
      </c>
      <c r="Z59" s="62" t="str">
        <f>IF(Y59&lt;=59%,"Baja",IF(Y59&lt;80%,"Media","Alta"))</f>
        <v>Media</v>
      </c>
      <c r="AA59" s="101"/>
    </row>
    <row r="60" spans="1:27" ht="60" x14ac:dyDescent="0.25">
      <c r="A60" s="57" t="s">
        <v>257</v>
      </c>
      <c r="B60" s="122" t="s">
        <v>179</v>
      </c>
      <c r="C60" s="56"/>
      <c r="D60" s="123"/>
      <c r="E60" s="51"/>
      <c r="F60" s="123"/>
      <c r="G60" s="49"/>
      <c r="H60" s="49"/>
      <c r="I60" s="96"/>
      <c r="J60" s="49"/>
      <c r="L60" s="61"/>
      <c r="M60" s="62" cm="1">
        <f t="array" ref="M60">_xlfn.IFS(L60=Parámetros!$C$20,Parámetros!$E$20,L60=Parámetros!$C$21,Parámetros!$E$21,L60=Parámetros!$C$22,Parámetros!$E$22,ISBLANK(L60),0)</f>
        <v>0</v>
      </c>
      <c r="N60" s="62"/>
      <c r="O60" s="62" cm="1">
        <f t="array" ref="O60">_xlfn.IFS(N60=Parámetros!$C$23,Parámetros!$E$23,N60=Parámetros!$C$24,Parámetros!$E$24,N60=Parámetros!$C$25,Parámetros!$E$25,N60=Parámetros!$C$26,Parámetros!$E$26,ISBLANK(N60),0)</f>
        <v>0</v>
      </c>
      <c r="P60" s="63"/>
      <c r="Q60" s="62" cm="1">
        <f t="array" ref="Q60">_xlfn.IFS(P60=Parámetros!$C$27,Parámetros!$E$27,P60=Parámetros!$C$28,Parámetros!$E$28,P60=Parámetros!$C$29,Parámetros!$E$29,ISBLANK(P60),0)</f>
        <v>0</v>
      </c>
      <c r="R60" s="64"/>
      <c r="S60" s="62" cm="1">
        <f t="array" ref="S60">_xlfn.IFS(R60=Parámetros!$D$4,Parámetros!$E$4,R60=Parámetros!$D$5,Parámetros!$E$5,R60=Parámetros!$D$6,Parámetros!$E$6,R60=Parámetros!$D$7,Parámetros!$E$7,R60=Parámetros!$D$8,Parámetros!$E$8,R60=Parámetros!$D$9,Parámetros!$E$9,R60=Parámetros!$D$10,Parámetros!$E$10,R60=Parámetros!$D$11,Parámetros!$E$11,R60=Parámetros!$D$12,Parámetros!$E$12,R60=Parámetros!$D$13,Parámetros!$E$13,ISBLANK(R60),0)</f>
        <v>0</v>
      </c>
      <c r="T60" s="64"/>
      <c r="U60" s="62" cm="1">
        <f t="array" ref="U60">_xlfn.IFS(T60=Parámetros!$C$33,Parámetros!$E$33,T60=Parámetros!$C$34,Parámetros!$E$34,T60=Parámetros!$C$35,Parámetros!$E$35,T60=Parámetros!$C$36,Parámetros!$E$36,T60=Parámetros!$C$37,Parámetros!$E$37,ISBLANK(T60),0)</f>
        <v>0</v>
      </c>
      <c r="V60" s="64"/>
      <c r="W60" s="62" cm="1">
        <f t="array" ref="W60">_xlfn.IFS(V60=Parámetros!$C$38,Parámetros!$E$38,V60=Parámetros!$C$39,Parámetros!$E$39,V60=Parámetros!$C$40,Parámetros!$E$40,ISBLANK(V60),0)</f>
        <v>0</v>
      </c>
      <c r="X60" s="62">
        <f>SUM(M60:W60)</f>
        <v>0</v>
      </c>
      <c r="Y60" s="65">
        <f>X60/Parámetros!$E$41</f>
        <v>0</v>
      </c>
      <c r="Z60" s="62" t="str">
        <f>IF(Y60&lt;=59%,"Baja",IF(Y60&lt;80%,"Media","Alta"))</f>
        <v>Baja</v>
      </c>
      <c r="AA60" s="97"/>
    </row>
    <row r="61" spans="1:27" ht="63" customHeight="1" x14ac:dyDescent="0.25">
      <c r="A61" s="93" t="s">
        <v>258</v>
      </c>
      <c r="B61" s="124" t="s">
        <v>370</v>
      </c>
      <c r="C61" s="94"/>
      <c r="D61" s="125"/>
      <c r="E61" s="95"/>
      <c r="F61" s="95"/>
      <c r="G61" s="94"/>
      <c r="H61" s="94"/>
      <c r="I61" s="130"/>
      <c r="J61" s="94"/>
      <c r="L61" s="61"/>
      <c r="M61" s="62" cm="1">
        <f t="array" ref="M61">_xlfn.IFS(L61=Parámetros!$C$20,Parámetros!$E$20,L61=Parámetros!$C$21,Parámetros!$E$21,L61=Parámetros!$C$22,Parámetros!$E$22,ISBLANK(L61),0)</f>
        <v>0</v>
      </c>
      <c r="N61" s="62"/>
      <c r="O61" s="62" cm="1">
        <f t="array" ref="O61">_xlfn.IFS(N61=Parámetros!$C$23,Parámetros!$E$23,N61=Parámetros!$C$24,Parámetros!$E$24,N61=Parámetros!$C$25,Parámetros!$E$25,N61=Parámetros!$C$26,Parámetros!$E$26,ISBLANK(N61),0)</f>
        <v>0</v>
      </c>
      <c r="P61" s="63"/>
      <c r="Q61" s="62" cm="1">
        <f t="array" ref="Q61">_xlfn.IFS(P61=Parámetros!$C$27,Parámetros!$E$27,P61=Parámetros!$C$28,Parámetros!$E$28,P61=Parámetros!$C$29,Parámetros!$E$29,ISBLANK(P61),0)</f>
        <v>0</v>
      </c>
      <c r="R61" s="64"/>
      <c r="S61" s="62" cm="1">
        <f t="array" ref="S61">_xlfn.IFS(R61=Parámetros!$D$4,Parámetros!$E$4,R61=Parámetros!$D$5,Parámetros!$E$5,R61=Parámetros!$D$6,Parámetros!$E$6,R61=Parámetros!$D$7,Parámetros!$E$7,R61=Parámetros!$D$8,Parámetros!$E$8,R61=Parámetros!$D$9,Parámetros!$E$9,R61=Parámetros!$D$10,Parámetros!$E$10,R61=Parámetros!$D$11,Parámetros!$E$11,R61=Parámetros!$D$12,Parámetros!$E$12,R61=Parámetros!$D$13,Parámetros!$E$13,ISBLANK(R61),0)</f>
        <v>0</v>
      </c>
      <c r="T61" s="64"/>
      <c r="U61" s="62" cm="1">
        <f t="array" ref="U61">_xlfn.IFS(T61=Parámetros!$C$33,Parámetros!$E$33,T61=Parámetros!$C$34,Parámetros!$E$34,T61=Parámetros!$C$35,Parámetros!$E$35,T61=Parámetros!$C$36,Parámetros!$E$36,T61=Parámetros!$C$37,Parámetros!$E$37,ISBLANK(T61),0)</f>
        <v>0</v>
      </c>
      <c r="V61" s="64"/>
      <c r="W61" s="62" cm="1">
        <f t="array" ref="W61">_xlfn.IFS(V61=Parámetros!$C$38,Parámetros!$E$38,V61=Parámetros!$C$39,Parámetros!$E$39,V61=Parámetros!$C$40,Parámetros!$E$40,ISBLANK(V61),0)</f>
        <v>0</v>
      </c>
      <c r="X61" s="62">
        <f>SUM(M61:W61)</f>
        <v>0</v>
      </c>
      <c r="Y61" s="65">
        <f>X61/Parámetros!$E$41</f>
        <v>0</v>
      </c>
      <c r="Z61" s="62" t="str">
        <f>IF(Y61&lt;=59%,"Baja",IF(Y61&lt;80%,"Media","Alta"))</f>
        <v>Baja</v>
      </c>
      <c r="AA61" s="97"/>
    </row>
    <row r="62" spans="1:27" s="108" customFormat="1" ht="127.5" x14ac:dyDescent="0.25">
      <c r="A62" s="61" t="s">
        <v>371</v>
      </c>
      <c r="B62" s="113" t="s">
        <v>379</v>
      </c>
      <c r="C62" s="68" t="s">
        <v>477</v>
      </c>
      <c r="D62" s="114" t="s">
        <v>397</v>
      </c>
      <c r="E62" s="114" t="s">
        <v>407</v>
      </c>
      <c r="F62" s="114" t="s">
        <v>408</v>
      </c>
      <c r="G62" s="63" t="s">
        <v>400</v>
      </c>
      <c r="H62" s="100" t="s">
        <v>119</v>
      </c>
      <c r="I62" s="100" t="s">
        <v>121</v>
      </c>
      <c r="J62" s="127" t="s">
        <v>409</v>
      </c>
      <c r="K62" s="115"/>
      <c r="L62" s="61" t="s">
        <v>16</v>
      </c>
      <c r="M62" s="62" cm="1">
        <f t="array" ref="M62">_xlfn.IFS(L62=Parámetros!$C$20,Parámetros!$E$20,L62=Parámetros!$C$21,Parámetros!$E$21,L62=Parámetros!$C$22,Parámetros!$E$22,ISBLANK(L62),0)</f>
        <v>2</v>
      </c>
      <c r="N62" s="62" t="s">
        <v>23</v>
      </c>
      <c r="O62" s="62" cm="1">
        <f t="array" ref="O62">_xlfn.IFS(N62=Parámetros!$C$23,Parámetros!$E$23,N62=Parámetros!$C$24,Parámetros!$E$24,N62=Parámetros!$C$25,Parámetros!$E$25,N62=Parámetros!$C$26,Parámetros!$E$26,ISBLANK(N62),0)</f>
        <v>2</v>
      </c>
      <c r="P62" s="63" t="s">
        <v>39</v>
      </c>
      <c r="Q62" s="62" cm="1">
        <f t="array" ref="Q62">_xlfn.IFS(P62=Parámetros!$C$27,Parámetros!$E$27,P62=Parámetros!$C$28,Parámetros!$E$28,P62=Parámetros!$C$29,Parámetros!$E$29,ISBLANK(P62),0)</f>
        <v>2</v>
      </c>
      <c r="R62" s="64" t="s">
        <v>271</v>
      </c>
      <c r="S62" s="62" cm="1">
        <f t="array" ref="S62">_xlfn.IFS(R62=Parámetros!$D$4,Parámetros!$E$4,R62=Parámetros!$D$5,Parámetros!$E$5,R62=Parámetros!$D$6,Parámetros!$E$6,R62=Parámetros!$D$7,Parámetros!$E$7,R62=Parámetros!$D$8,Parámetros!$E$8,R62=Parámetros!$D$9,Parámetros!$E$9,R62=Parámetros!$D$10,Parámetros!$E$10,R62=Parámetros!$D$11,Parámetros!$E$11,R62=Parámetros!$D$12,Parámetros!$E$12,R62=Parámetros!$D$13,Parámetros!$E$13,ISBLANK(R62),0)</f>
        <v>1</v>
      </c>
      <c r="T62" s="64" t="s">
        <v>74</v>
      </c>
      <c r="U62" s="62" cm="1">
        <f t="array" ref="U62">_xlfn.IFS(T62=Parámetros!$C$33,Parámetros!$E$33,T62=Parámetros!$C$34,Parámetros!$E$34,T62=Parámetros!$C$35,Parámetros!$E$35,T62=Parámetros!$C$36,Parámetros!$E$36,T62=Parámetros!$C$37,Parámetros!$E$37,ISBLANK(T62),0)</f>
        <v>3</v>
      </c>
      <c r="V62" s="64" t="s">
        <v>38</v>
      </c>
      <c r="W62" s="62" cm="1">
        <f t="array" ref="W62">_xlfn.IFS(V62=Parámetros!$C$38,Parámetros!$E$38,V62=Parámetros!$C$39,Parámetros!$E$39,V62=Parámetros!$C$40,Parámetros!$E$40,ISBLANK(V62),0)</f>
        <v>2</v>
      </c>
      <c r="X62" s="62">
        <f>SUM(M62:W62)</f>
        <v>12</v>
      </c>
      <c r="Y62" s="65">
        <f>X62/Parámetros!$E$41</f>
        <v>0.6</v>
      </c>
      <c r="Z62" s="62" t="str">
        <f>IF(Y62&lt;=59%,"Baja",IF(Y62&lt;80%,"Media","Alta"))</f>
        <v>Media</v>
      </c>
    </row>
    <row r="63" spans="1:27" s="108" customFormat="1" ht="82.5" customHeight="1" x14ac:dyDescent="0.25">
      <c r="A63" s="61" t="s">
        <v>372</v>
      </c>
      <c r="B63" s="113" t="s">
        <v>379</v>
      </c>
      <c r="C63" s="68" t="s">
        <v>478</v>
      </c>
      <c r="D63" s="126" t="s">
        <v>410</v>
      </c>
      <c r="E63" s="126" t="s">
        <v>411</v>
      </c>
      <c r="F63" s="126" t="s">
        <v>412</v>
      </c>
      <c r="G63" s="63" t="s">
        <v>400</v>
      </c>
      <c r="H63" s="100" t="s">
        <v>198</v>
      </c>
      <c r="I63" s="100" t="s">
        <v>121</v>
      </c>
      <c r="J63" s="127" t="s">
        <v>125</v>
      </c>
      <c r="K63" s="126"/>
      <c r="L63" s="61" t="s">
        <v>18</v>
      </c>
      <c r="M63" s="62" cm="1">
        <f t="array" ref="M63">_xlfn.IFS(L63=Parámetros!$C$20,Parámetros!$E$20,L63=Parámetros!$C$21,Parámetros!$E$21,L63=Parámetros!$C$22,Parámetros!$E$22,ISBLANK(L63),0)</f>
        <v>1</v>
      </c>
      <c r="N63" s="62" t="s">
        <v>23</v>
      </c>
      <c r="O63" s="62" cm="1">
        <f t="array" ref="O63">_xlfn.IFS(N63=Parámetros!$C$23,Parámetros!$E$23,N63=Parámetros!$C$24,Parámetros!$E$24,N63=Parámetros!$C$25,Parámetros!$E$25,N63=Parámetros!$C$26,Parámetros!$E$26,ISBLANK(N63),0)</f>
        <v>2</v>
      </c>
      <c r="P63" s="63" t="s">
        <v>39</v>
      </c>
      <c r="Q63" s="62" cm="1">
        <f t="array" ref="Q63">_xlfn.IFS(P63=Parámetros!$C$27,Parámetros!$E$27,P63=Parámetros!$C$28,Parámetros!$E$28,P63=Parámetros!$C$29,Parámetros!$E$29,ISBLANK(P63),0)</f>
        <v>2</v>
      </c>
      <c r="R63" s="64" t="s">
        <v>271</v>
      </c>
      <c r="S63" s="62" cm="1">
        <f t="array" ref="S63">_xlfn.IFS(R63=Parámetros!$D$4,Parámetros!$E$4,R63=Parámetros!$D$5,Parámetros!$E$5,R63=Parámetros!$D$6,Parámetros!$E$6,R63=Parámetros!$D$7,Parámetros!$E$7,R63=Parámetros!$D$8,Parámetros!$E$8,R63=Parámetros!$D$9,Parámetros!$E$9,R63=Parámetros!$D$10,Parámetros!$E$10,R63=Parámetros!$D$11,Parámetros!$E$11,R63=Parámetros!$D$12,Parámetros!$E$12,R63=Parámetros!$D$13,Parámetros!$E$13,ISBLANK(R63),0)</f>
        <v>1</v>
      </c>
      <c r="T63" s="64" t="s">
        <v>74</v>
      </c>
      <c r="U63" s="62" cm="1">
        <f t="array" ref="U63">_xlfn.IFS(T63=Parámetros!$C$33,Parámetros!$E$33,T63=Parámetros!$C$34,Parámetros!$E$34,T63=Parámetros!$C$35,Parámetros!$E$35,T63=Parámetros!$C$36,Parámetros!$E$36,T63=Parámetros!$C$37,Parámetros!$E$37,ISBLANK(T63),0)</f>
        <v>3</v>
      </c>
      <c r="V63" s="64" t="s">
        <v>81</v>
      </c>
      <c r="W63" s="62" cm="1">
        <f t="array" ref="W63">_xlfn.IFS(V63=Parámetros!$C$38,Parámetros!$E$38,V63=Parámetros!$C$39,Parámetros!$E$39,V63=Parámetros!$C$40,Parámetros!$E$40,ISBLANK(V63),0)</f>
        <v>3</v>
      </c>
      <c r="X63" s="62">
        <f>SUM(M63:W63)</f>
        <v>12</v>
      </c>
      <c r="Y63" s="65">
        <f>X63/Parámetros!$E$41</f>
        <v>0.6</v>
      </c>
      <c r="Z63" s="62" t="str">
        <f>IF(Y63&lt;=59%,"Baja",IF(Y63&lt;80%,"Media","Alta"))</f>
        <v>Media</v>
      </c>
    </row>
    <row r="64" spans="1:27" ht="61.5" customHeight="1" x14ac:dyDescent="0.25">
      <c r="A64" s="93" t="s">
        <v>372</v>
      </c>
      <c r="B64" s="122" t="s">
        <v>380</v>
      </c>
      <c r="C64" s="96"/>
    </row>
    <row r="65" spans="1:26" s="108" customFormat="1" ht="75" x14ac:dyDescent="0.25">
      <c r="A65" s="61" t="s">
        <v>373</v>
      </c>
      <c r="B65" s="113" t="s">
        <v>381</v>
      </c>
      <c r="C65" s="68" t="s">
        <v>479</v>
      </c>
      <c r="D65" s="105" t="s">
        <v>390</v>
      </c>
      <c r="E65" s="105" t="s">
        <v>391</v>
      </c>
      <c r="F65" s="105" t="s">
        <v>392</v>
      </c>
      <c r="G65" s="68" t="s">
        <v>195</v>
      </c>
      <c r="H65" s="68" t="s">
        <v>198</v>
      </c>
      <c r="I65" s="68" t="s">
        <v>393</v>
      </c>
      <c r="J65" s="68" t="s">
        <v>124</v>
      </c>
      <c r="L65" s="61" t="s">
        <v>13</v>
      </c>
      <c r="M65" s="62" cm="1">
        <f t="array" ref="M65">_xlfn.IFS(L65=Parámetros!$C$20,Parámetros!$E$20,L65=Parámetros!$C$21,Parámetros!$E$21,L65=Parámetros!$C$22,Parámetros!$E$22,ISBLANK(L65),0)</f>
        <v>3</v>
      </c>
      <c r="N65" s="62" t="s">
        <v>23</v>
      </c>
      <c r="O65" s="62" cm="1">
        <f t="array" ref="O65">_xlfn.IFS(N65=Parámetros!$C$23,Parámetros!$E$23,N65=Parámetros!$C$24,Parámetros!$E$24,N65=Parámetros!$C$25,Parámetros!$E$25,N65=Parámetros!$C$26,Parámetros!$E$26,ISBLANK(N65),0)</f>
        <v>2</v>
      </c>
      <c r="P65" s="63" t="s">
        <v>39</v>
      </c>
      <c r="Q65" s="62" cm="1">
        <f t="array" ref="Q65">_xlfn.IFS(P65=Parámetros!$C$27,Parámetros!$E$27,P65=Parámetros!$C$28,Parámetros!$E$28,P65=Parámetros!$C$29,Parámetros!$E$29,ISBLANK(P65),0)</f>
        <v>2</v>
      </c>
      <c r="R65" s="64" t="s">
        <v>271</v>
      </c>
      <c r="S65" s="62" cm="1">
        <f t="array" ref="S65">_xlfn.IFS(R65=Parámetros!$D$4,Parámetros!$E$4,R65=Parámetros!$D$5,Parámetros!$E$5,R65=Parámetros!$D$6,Parámetros!$E$6,R65=Parámetros!$D$7,Parámetros!$E$7,R65=Parámetros!$D$8,Parámetros!$E$8,R65=Parámetros!$D$9,Parámetros!$E$9,R65=Parámetros!$D$10,Parámetros!$E$10,R65=Parámetros!$D$11,Parámetros!$E$11,R65=Parámetros!$D$12,Parámetros!$E$12,R65=Parámetros!$D$13,Parámetros!$E$13,ISBLANK(R65),0)</f>
        <v>1</v>
      </c>
      <c r="T65" s="64" t="s">
        <v>74</v>
      </c>
      <c r="U65" s="62" cm="1">
        <f t="array" ref="U65">_xlfn.IFS(T65=Parámetros!$C$33,Parámetros!$E$33,T65=Parámetros!$C$34,Parámetros!$E$34,T65=Parámetros!$C$35,Parámetros!$E$35,T65=Parámetros!$C$36,Parámetros!$E$36,T65=Parámetros!$C$37,Parámetros!$E$37,ISBLANK(T65),0)</f>
        <v>3</v>
      </c>
      <c r="V65" s="64" t="s">
        <v>38</v>
      </c>
      <c r="W65" s="62" cm="1">
        <f t="array" ref="W65">_xlfn.IFS(V65=Parámetros!$C$38,Parámetros!$E$38,V65=Parámetros!$C$39,Parámetros!$E$39,V65=Parámetros!$C$40,Parámetros!$E$40,ISBLANK(V65),0)</f>
        <v>2</v>
      </c>
      <c r="X65" s="62">
        <f t="shared" ref="X65" si="21">SUM(M65:W65)</f>
        <v>13</v>
      </c>
      <c r="Y65" s="65">
        <f>X65/Parámetros!$E$41</f>
        <v>0.65</v>
      </c>
      <c r="Z65" s="62" t="str">
        <f t="shared" ref="Z65" si="22">IF(Y65&lt;=59%,"Baja",IF(Y65&lt;80%,"Media","Alta"))</f>
        <v>Media</v>
      </c>
    </row>
    <row r="66" spans="1:26" s="108" customFormat="1" ht="60" x14ac:dyDescent="0.25">
      <c r="A66" s="59" t="s">
        <v>374</v>
      </c>
      <c r="B66" s="113" t="s">
        <v>382</v>
      </c>
      <c r="C66" s="68" t="s">
        <v>480</v>
      </c>
      <c r="D66" s="69" t="s">
        <v>387</v>
      </c>
      <c r="E66" s="66" t="s">
        <v>388</v>
      </c>
      <c r="F66" s="72" t="s">
        <v>389</v>
      </c>
      <c r="G66" s="60" t="s">
        <v>195</v>
      </c>
      <c r="H66" s="60" t="s">
        <v>118</v>
      </c>
      <c r="I66" s="68" t="s">
        <v>121</v>
      </c>
      <c r="J66" s="60" t="s">
        <v>125</v>
      </c>
      <c r="K66" s="104"/>
      <c r="L66" s="61" t="s">
        <v>16</v>
      </c>
      <c r="M66" s="62" cm="1">
        <f t="array" ref="M66">_xlfn.IFS(L66=Parámetros!$C$20,Parámetros!$E$20,L66=Parámetros!$C$21,Parámetros!$E$21,L66=Parámetros!$C$22,Parámetros!$E$22,ISBLANK(L66),0)</f>
        <v>2</v>
      </c>
      <c r="N66" s="62" t="s">
        <v>22</v>
      </c>
      <c r="O66" s="62" cm="1">
        <f t="array" ref="O66">_xlfn.IFS(N66=Parámetros!$C$23,Parámetros!$E$23,N66=Parámetros!$C$24,Parámetros!$E$24,N66=Parámetros!$C$25,Parámetros!$E$25,N66=Parámetros!$C$26,Parámetros!$E$26,ISBLANK(N66),0)</f>
        <v>3</v>
      </c>
      <c r="P66" s="63" t="s">
        <v>29</v>
      </c>
      <c r="Q66" s="62" cm="1">
        <f t="array" ref="Q66">_xlfn.IFS(P66=Parámetros!$C$27,Parámetros!$E$27,P66=Parámetros!$C$28,Parámetros!$E$28,P66=Parámetros!$C$29,Parámetros!$E$29,ISBLANK(P66),0)</f>
        <v>1</v>
      </c>
      <c r="R66" s="64" t="s">
        <v>271</v>
      </c>
      <c r="S66" s="62" cm="1">
        <f t="array" ref="S66">_xlfn.IFS(R66=Parámetros!$D$4,Parámetros!$E$4,R66=Parámetros!$D$5,Parámetros!$E$5,R66=Parámetros!$D$6,Parámetros!$E$6,R66=Parámetros!$D$7,Parámetros!$E$7,R66=Parámetros!$D$8,Parámetros!$E$8,R66=Parámetros!$D$9,Parámetros!$E$9,R66=Parámetros!$D$10,Parámetros!$E$10,R66=Parámetros!$D$11,Parámetros!$E$11,R66=Parámetros!$D$12,Parámetros!$E$12,R66=Parámetros!$D$13,Parámetros!$E$13,ISBLANK(R66),0)</f>
        <v>1</v>
      </c>
      <c r="T66" s="64" t="s">
        <v>74</v>
      </c>
      <c r="U66" s="62" cm="1">
        <f t="array" ref="U66">_xlfn.IFS(T66=Parámetros!$C$33,Parámetros!$E$33,T66=Parámetros!$C$34,Parámetros!$E$34,T66=Parámetros!$C$35,Parámetros!$E$35,T66=Parámetros!$C$36,Parámetros!$E$36,T66=Parámetros!$C$37,Parámetros!$E$37,ISBLANK(T66),0)</f>
        <v>3</v>
      </c>
      <c r="V66" s="64" t="s">
        <v>38</v>
      </c>
      <c r="W66" s="62" cm="1">
        <f t="array" ref="W66">_xlfn.IFS(V66=Parámetros!$C$38,Parámetros!$E$38,V66=Parámetros!$C$39,Parámetros!$E$39,V66=Parámetros!$C$40,Parámetros!$E$40,ISBLANK(V66),0)</f>
        <v>2</v>
      </c>
      <c r="X66" s="62">
        <f t="shared" ref="X66:X67" si="23">SUM(M66:W66)</f>
        <v>12</v>
      </c>
      <c r="Y66" s="65">
        <f>X66/Parámetros!$E$41</f>
        <v>0.6</v>
      </c>
      <c r="Z66" s="62" t="str">
        <f t="shared" ref="Z66:Z67" si="24">IF(Y66&lt;=59%,"Baja",IF(Y66&lt;80%,"Media","Alta"))</f>
        <v>Media</v>
      </c>
    </row>
    <row r="67" spans="1:26" s="108" customFormat="1" ht="89.25" x14ac:dyDescent="0.25">
      <c r="A67" s="61" t="s">
        <v>375</v>
      </c>
      <c r="B67" s="113" t="s">
        <v>383</v>
      </c>
      <c r="C67" s="68" t="s">
        <v>481</v>
      </c>
      <c r="D67" s="114" t="s">
        <v>405</v>
      </c>
      <c r="E67" s="114" t="s">
        <v>406</v>
      </c>
      <c r="F67" s="114" t="s">
        <v>404</v>
      </c>
      <c r="G67" s="63" t="s">
        <v>400</v>
      </c>
      <c r="H67" s="100" t="s">
        <v>198</v>
      </c>
      <c r="I67" s="100" t="s">
        <v>121</v>
      </c>
      <c r="J67" s="131" t="s">
        <v>13</v>
      </c>
      <c r="K67" s="115"/>
      <c r="L67" s="98" t="s">
        <v>13</v>
      </c>
      <c r="M67" s="63" cm="1">
        <f t="array" ref="M67">_xlfn.IFS(L67=[2]Parámetros!$C$20,[2]Parámetros!$E$20,L67=[2]Parámetros!$C$21,[2]Parámetros!$E$21,L67=[2]Parámetros!$C$22,[2]Parámetros!$E$22,ISBLANK(L67),0)</f>
        <v>3</v>
      </c>
      <c r="N67" s="62" t="s">
        <v>22</v>
      </c>
      <c r="O67" s="63" cm="1">
        <f t="array" ref="O67">_xlfn.IFS(N67=[2]Parámetros!$C$23,[2]Parámetros!$E$23,N67=[2]Parámetros!$C$24,[2]Parámetros!$E$24,N67=[2]Parámetros!$C$25,[2]Parámetros!$E$25,N67=[2]Parámetros!$C$26,[2]Parámetros!$E$26,ISBLANK(N67),0)</f>
        <v>3</v>
      </c>
      <c r="P67" s="63" t="s">
        <v>29</v>
      </c>
      <c r="Q67" s="63" cm="1">
        <f t="array" ref="Q67">_xlfn.IFS(P67=[2]Parámetros!$C$27,[2]Parámetros!$E$27,P67=[2]Parámetros!$C$28,[2]Parámetros!$E$28,P67=[2]Parámetros!$C$29,[2]Parámetros!$E$29,ISBLANK(P67),0)</f>
        <v>1</v>
      </c>
      <c r="R67" s="63" t="s">
        <v>271</v>
      </c>
      <c r="S67" s="63" cm="1">
        <f t="array" ref="S67">_xlfn.IFS(R67=[2]Parámetros!$D$4,[2]Parámetros!$E$4,R67=[2]Parámetros!$D$5,[2]Parámetros!$E$5,R67=[2]Parámetros!$D$6,[2]Parámetros!$E$6,R67=[2]Parámetros!$D$7,[2]Parámetros!$E$7,R67=[2]Parámetros!$D$8,[2]Parámetros!$E$8,R67=[2]Parámetros!$D$9,[2]Parámetros!$E$9,R67=[2]Parámetros!$D$10,[2]Parámetros!$E$10,R67=[2]Parámetros!$D$11,[2]Parámetros!$E$11,R67=[2]Parámetros!$D$12,[2]Parámetros!$E$12,R67=[2]Parámetros!$D$13,[2]Parámetros!$E$13,ISBLANK(R67),0)</f>
        <v>1</v>
      </c>
      <c r="T67" s="63" t="s">
        <v>74</v>
      </c>
      <c r="U67" s="63" cm="1">
        <f t="array" ref="U67">_xlfn.IFS(T67=[2]Parámetros!$C$33,[2]Parámetros!$E$33,T67=[2]Parámetros!$C$34,[2]Parámetros!$E$34,T67=[2]Parámetros!$C$35,[2]Parámetros!$E$35,T67=[2]Parámetros!$C$36,[2]Parámetros!$E$36,T67=[2]Parámetros!$C$37,[2]Parámetros!$E$37,ISBLANK(T67),0)</f>
        <v>3</v>
      </c>
      <c r="V67" s="63" t="s">
        <v>38</v>
      </c>
      <c r="W67" s="63" cm="1">
        <f t="array" ref="W67">_xlfn.IFS(V67=[2]Parámetros!$C$38,[2]Parámetros!$E$38,V67=[2]Parámetros!$C$39,[2]Parámetros!$E$39,V67=[2]Parámetros!$C$40,[2]Parámetros!$E$40,ISBLANK(V67),0)</f>
        <v>2</v>
      </c>
      <c r="X67" s="63">
        <f t="shared" si="23"/>
        <v>13</v>
      </c>
      <c r="Y67" s="99">
        <f>X67/[2]Parámetros!$E$41</f>
        <v>0.65</v>
      </c>
      <c r="Z67" s="63" t="str">
        <f t="shared" si="24"/>
        <v>Media</v>
      </c>
    </row>
    <row r="68" spans="1:26" s="108" customFormat="1" ht="75" x14ac:dyDescent="0.25">
      <c r="A68" s="59" t="s">
        <v>376</v>
      </c>
      <c r="B68" s="113" t="s">
        <v>384</v>
      </c>
      <c r="C68" s="68" t="s">
        <v>482</v>
      </c>
      <c r="D68" s="114" t="s">
        <v>401</v>
      </c>
      <c r="E68" s="114" t="s">
        <v>402</v>
      </c>
      <c r="F68" s="114" t="s">
        <v>403</v>
      </c>
      <c r="G68" s="63" t="s">
        <v>395</v>
      </c>
      <c r="H68" s="100" t="s">
        <v>119</v>
      </c>
      <c r="I68" s="100" t="s">
        <v>121</v>
      </c>
      <c r="J68" s="127" t="s">
        <v>13</v>
      </c>
      <c r="K68" s="115"/>
      <c r="L68" s="98" t="s">
        <v>16</v>
      </c>
      <c r="M68" s="63" cm="1">
        <f t="array" ref="M68">_xlfn.IFS(L68=[2]Parámetros!$C$20,[2]Parámetros!$E$20,L68=[2]Parámetros!$C$21,[2]Parámetros!$E$21,L68=[2]Parámetros!$C$22,[2]Parámetros!$E$22,ISBLANK(L68),0)</f>
        <v>2</v>
      </c>
      <c r="N68" s="63" t="s">
        <v>23</v>
      </c>
      <c r="O68" s="63" cm="1">
        <f t="array" ref="O68">_xlfn.IFS(N68=[2]Parámetros!$C$23,[2]Parámetros!$E$23,N68=[2]Parámetros!$C$24,[2]Parámetros!$E$24,N68=[2]Parámetros!$C$25,[2]Parámetros!$E$25,N68=[2]Parámetros!$C$26,[2]Parámetros!$E$26,ISBLANK(N68),0)</f>
        <v>2</v>
      </c>
      <c r="P68" s="63" t="s">
        <v>29</v>
      </c>
      <c r="Q68" s="63" cm="1">
        <f t="array" ref="Q68">_xlfn.IFS(P68=[2]Parámetros!$C$27,[2]Parámetros!$E$27,P68=[2]Parámetros!$C$28,[2]Parámetros!$E$28,P68=[2]Parámetros!$C$29,[2]Parámetros!$E$29,ISBLANK(P68),0)</f>
        <v>1</v>
      </c>
      <c r="R68" s="63" t="s">
        <v>53</v>
      </c>
      <c r="S68" s="63" cm="1">
        <f t="array" ref="S68">_xlfn.IFS(R68=[2]Parámetros!$D$4,[2]Parámetros!$E$4,R68=[2]Parámetros!$D$5,[2]Parámetros!$E$5,R68=[2]Parámetros!$D$6,[2]Parámetros!$E$6,R68=[2]Parámetros!$D$7,[2]Parámetros!$E$7,R68=[2]Parámetros!$D$8,[2]Parámetros!$E$8,R68=[2]Parámetros!$D$9,[2]Parámetros!$E$9,R68=[2]Parámetros!$D$10,[2]Parámetros!$E$10,R68=[2]Parámetros!$D$11,[2]Parámetros!$E$11,R68=[2]Parámetros!$D$12,[2]Parámetros!$E$12,R68=[2]Parámetros!$D$13,[2]Parámetros!$E$13,ISBLANK(R68),0)</f>
        <v>3</v>
      </c>
      <c r="T68" s="63" t="s">
        <v>74</v>
      </c>
      <c r="U68" s="63" cm="1">
        <f t="array" ref="U68">_xlfn.IFS(T68=[2]Parámetros!$C$33,[2]Parámetros!$E$33,T68=[2]Parámetros!$C$34,[2]Parámetros!$E$34,T68=[2]Parámetros!$C$35,[2]Parámetros!$E$35,T68=[2]Parámetros!$C$36,[2]Parámetros!$E$36,T68=[2]Parámetros!$C$37,[2]Parámetros!$E$37,ISBLANK(T68),0)</f>
        <v>3</v>
      </c>
      <c r="V68" s="63" t="s">
        <v>38</v>
      </c>
      <c r="W68" s="63" cm="1">
        <f t="array" ref="W68">_xlfn.IFS(V68=[2]Parámetros!$C$38,[2]Parámetros!$E$38,V68=[2]Parámetros!$C$39,[2]Parámetros!$E$39,V68=[2]Parámetros!$C$40,[2]Parámetros!$E$40,ISBLANK(V68),0)</f>
        <v>2</v>
      </c>
      <c r="X68" s="63">
        <f t="shared" ref="X68" si="25">SUM(M68:W68)</f>
        <v>13</v>
      </c>
      <c r="Y68" s="99">
        <f>X68/[2]Parámetros!$E$41</f>
        <v>0.65</v>
      </c>
      <c r="Z68" s="63" t="str">
        <f t="shared" ref="Z68" si="26">IF(Y68&lt;=59%,"Baja",IF(Y68&lt;80%,"Media","Alta"))</f>
        <v>Media</v>
      </c>
    </row>
    <row r="69" spans="1:26" ht="49.5" customHeight="1" x14ac:dyDescent="0.25">
      <c r="A69" s="57" t="s">
        <v>377</v>
      </c>
      <c r="B69" s="122" t="s">
        <v>385</v>
      </c>
      <c r="C69" s="96"/>
      <c r="D69" s="97"/>
      <c r="E69" s="97"/>
      <c r="F69" s="97"/>
      <c r="G69" s="96"/>
      <c r="H69" s="96"/>
      <c r="I69" s="96"/>
      <c r="J69" s="96"/>
    </row>
    <row r="70" spans="1:26" s="108" customFormat="1" ht="75" x14ac:dyDescent="0.25">
      <c r="A70" s="61" t="s">
        <v>378</v>
      </c>
      <c r="B70" s="113" t="s">
        <v>386</v>
      </c>
      <c r="C70" s="68" t="s">
        <v>483</v>
      </c>
      <c r="D70" s="114" t="s">
        <v>398</v>
      </c>
      <c r="E70" s="114" t="s">
        <v>399</v>
      </c>
      <c r="F70" s="114" t="s">
        <v>394</v>
      </c>
      <c r="G70" s="63" t="s">
        <v>400</v>
      </c>
      <c r="H70" s="100" t="s">
        <v>119</v>
      </c>
      <c r="I70" s="100" t="s">
        <v>121</v>
      </c>
      <c r="J70" s="127" t="s">
        <v>124</v>
      </c>
      <c r="K70" s="115"/>
      <c r="L70" s="98" t="s">
        <v>13</v>
      </c>
      <c r="M70" s="63" cm="1">
        <f t="array" ref="M70">_xlfn.IFS(L70=[2]Parámetros!$C$20,[2]Parámetros!$E$20,L70=[2]Parámetros!$C$21,[2]Parámetros!$E$21,L70=[2]Parámetros!$C$22,[2]Parámetros!$E$22,ISBLANK(L70),0)</f>
        <v>3</v>
      </c>
      <c r="N70" s="63" t="s">
        <v>23</v>
      </c>
      <c r="O70" s="63" cm="1">
        <f t="array" ref="O70">_xlfn.IFS(N70=[2]Parámetros!$C$23,[2]Parámetros!$E$23,N70=[2]Parámetros!$C$24,[2]Parámetros!$E$24,N70=[2]Parámetros!$C$25,[2]Parámetros!$E$25,N70=[2]Parámetros!$C$26,[2]Parámetros!$E$26,ISBLANK(N70),0)</f>
        <v>2</v>
      </c>
      <c r="P70" s="63" t="s">
        <v>29</v>
      </c>
      <c r="Q70" s="63" cm="1">
        <f t="array" ref="Q70">_xlfn.IFS(P70=[2]Parámetros!$C$27,[2]Parámetros!$E$27,P70=[2]Parámetros!$C$28,[2]Parámetros!$E$28,P70=[2]Parámetros!$C$29,[2]Parámetros!$E$29,ISBLANK(P70),0)</f>
        <v>1</v>
      </c>
      <c r="R70" s="63" t="s">
        <v>271</v>
      </c>
      <c r="S70" s="63" cm="1">
        <f t="array" ref="S70">_xlfn.IFS(R70=[2]Parámetros!$D$4,[2]Parámetros!$E$4,R70=[2]Parámetros!$D$5,[2]Parámetros!$E$5,R70=[2]Parámetros!$D$6,[2]Parámetros!$E$6,R70=[2]Parámetros!$D$7,[2]Parámetros!$E$7,R70=[2]Parámetros!$D$8,[2]Parámetros!$E$8,R70=[2]Parámetros!$D$9,[2]Parámetros!$E$9,R70=[2]Parámetros!$D$10,[2]Parámetros!$E$10,R70=[2]Parámetros!$D$11,[2]Parámetros!$E$11,R70=[2]Parámetros!$D$12,[2]Parámetros!$E$12,R70=[2]Parámetros!$D$13,[2]Parámetros!$E$13,ISBLANK(R70),0)</f>
        <v>1</v>
      </c>
      <c r="T70" s="63" t="s">
        <v>74</v>
      </c>
      <c r="U70" s="63" cm="1">
        <f t="array" ref="U70">_xlfn.IFS(T70=[2]Parámetros!$C$33,[2]Parámetros!$E$33,T70=[2]Parámetros!$C$34,[2]Parámetros!$E$34,T70=[2]Parámetros!$C$35,[2]Parámetros!$E$35,T70=[2]Parámetros!$C$36,[2]Parámetros!$E$36,T70=[2]Parámetros!$C$37,[2]Parámetros!$E$37,ISBLANK(T70),0)</f>
        <v>3</v>
      </c>
      <c r="V70" s="63" t="s">
        <v>38</v>
      </c>
      <c r="W70" s="63" cm="1">
        <f t="array" ref="W70">_xlfn.IFS(V70=[2]Parámetros!$C$38,[2]Parámetros!$E$38,V70=[2]Parámetros!$C$39,[2]Parámetros!$E$39,V70=[2]Parámetros!$C$40,[2]Parámetros!$E$40,ISBLANK(V70),0)</f>
        <v>2</v>
      </c>
      <c r="X70" s="63">
        <f t="shared" ref="X70" si="27">SUM(M70:W70)</f>
        <v>12</v>
      </c>
      <c r="Y70" s="99">
        <f>X70/[2]Parámetros!$E$41</f>
        <v>0.6</v>
      </c>
      <c r="Z70" s="63" t="str">
        <f t="shared" ref="Z70" si="28">IF(Y70&lt;=59%,"Baja",IF(Y70&lt;80%,"Media","Alta"))</f>
        <v>Media</v>
      </c>
    </row>
  </sheetData>
  <autoFilter ref="A4:AC70" xr:uid="{00000000-0001-0000-0000-000000000000}">
    <filterColumn colId="11" showButton="0"/>
    <filterColumn colId="13" showButton="0"/>
    <filterColumn colId="15" showButton="0"/>
    <filterColumn colId="17" showButton="0"/>
    <filterColumn colId="19" showButton="0"/>
    <filterColumn colId="21" showButton="0"/>
  </autoFilter>
  <mergeCells count="9">
    <mergeCell ref="D1:Z1"/>
    <mergeCell ref="L3:Z3"/>
    <mergeCell ref="L4:M4"/>
    <mergeCell ref="N4:O4"/>
    <mergeCell ref="P4:Q4"/>
    <mergeCell ref="R4:S4"/>
    <mergeCell ref="T4:U4"/>
    <mergeCell ref="V4:W4"/>
    <mergeCell ref="A3:J3"/>
  </mergeCells>
  <phoneticPr fontId="22" type="noConversion"/>
  <conditionalFormatting sqref="X5:X13 X36:X40 X42:X51 X58:X63 X15:X33 X54">
    <cfRule type="colorScale" priority="102">
      <colorScale>
        <cfvo type="num" val="0"/>
        <cfvo type="num" val="12"/>
        <cfvo type="num" val="20"/>
        <color rgb="FFFF0000"/>
        <color rgb="FFFFFF00"/>
        <color rgb="FF00B050"/>
      </colorScale>
    </cfRule>
  </conditionalFormatting>
  <conditionalFormatting sqref="Y5:Y13 Y36:Y40 Y42:Y51 Y58:Y63 Y15:Y33 Y54">
    <cfRule type="colorScale" priority="101">
      <colorScale>
        <cfvo type="num" val="0"/>
        <cfvo type="num" val="0.6"/>
        <cfvo type="num" val="1"/>
        <color rgb="FFFF0000"/>
        <color rgb="FFFFFF00"/>
        <color rgb="FF00B050"/>
      </colorScale>
    </cfRule>
  </conditionalFormatting>
  <conditionalFormatting sqref="Z5:Z13 Z36:Z40 Z42:Z51 Z58:Z63 Z15:Z33 Z54">
    <cfRule type="cellIs" dxfId="50" priority="97" operator="equal">
      <formula>"Alta"</formula>
    </cfRule>
    <cfRule type="cellIs" dxfId="49" priority="98" operator="equal">
      <formula>"Media"</formula>
    </cfRule>
    <cfRule type="cellIs" dxfId="48" priority="99" operator="equal">
      <formula>"Baja"</formula>
    </cfRule>
  </conditionalFormatting>
  <conditionalFormatting sqref="X34">
    <cfRule type="colorScale" priority="70">
      <colorScale>
        <cfvo type="num" val="0"/>
        <cfvo type="num" val="12"/>
        <cfvo type="num" val="20"/>
        <color rgb="FFFF0000"/>
        <color rgb="FFFFFF00"/>
        <color rgb="FF00B050"/>
      </colorScale>
    </cfRule>
  </conditionalFormatting>
  <conditionalFormatting sqref="Y34">
    <cfRule type="colorScale" priority="69">
      <colorScale>
        <cfvo type="num" val="0"/>
        <cfvo type="num" val="0.6"/>
        <cfvo type="num" val="1"/>
        <color rgb="FFFF0000"/>
        <color rgb="FFFFFF00"/>
        <color rgb="FF00B050"/>
      </colorScale>
    </cfRule>
  </conditionalFormatting>
  <conditionalFormatting sqref="Z34">
    <cfRule type="cellIs" dxfId="47" priority="66" operator="equal">
      <formula>"Alta"</formula>
    </cfRule>
    <cfRule type="cellIs" dxfId="46" priority="67" operator="equal">
      <formula>"Media"</formula>
    </cfRule>
    <cfRule type="cellIs" dxfId="45" priority="68" operator="equal">
      <formula>"Baja"</formula>
    </cfRule>
  </conditionalFormatting>
  <conditionalFormatting sqref="X35">
    <cfRule type="colorScale" priority="65">
      <colorScale>
        <cfvo type="num" val="0"/>
        <cfvo type="num" val="12"/>
        <cfvo type="num" val="20"/>
        <color rgb="FFFF0000"/>
        <color rgb="FFFFFF00"/>
        <color rgb="FF00B050"/>
      </colorScale>
    </cfRule>
  </conditionalFormatting>
  <conditionalFormatting sqref="Y35">
    <cfRule type="colorScale" priority="64">
      <colorScale>
        <cfvo type="num" val="0"/>
        <cfvo type="num" val="0.6"/>
        <cfvo type="num" val="1"/>
        <color rgb="FFFF0000"/>
        <color rgb="FFFFFF00"/>
        <color rgb="FF00B050"/>
      </colorScale>
    </cfRule>
  </conditionalFormatting>
  <conditionalFormatting sqref="Z35">
    <cfRule type="cellIs" dxfId="44" priority="61" operator="equal">
      <formula>"Alta"</formula>
    </cfRule>
    <cfRule type="cellIs" dxfId="43" priority="62" operator="equal">
      <formula>"Media"</formula>
    </cfRule>
    <cfRule type="cellIs" dxfId="42" priority="63" operator="equal">
      <formula>"Baja"</formula>
    </cfRule>
  </conditionalFormatting>
  <conditionalFormatting sqref="X41">
    <cfRule type="colorScale" priority="60">
      <colorScale>
        <cfvo type="num" val="0"/>
        <cfvo type="num" val="12"/>
        <cfvo type="num" val="20"/>
        <color rgb="FFFF0000"/>
        <color rgb="FFFFFF00"/>
        <color rgb="FF00B050"/>
      </colorScale>
    </cfRule>
  </conditionalFormatting>
  <conditionalFormatting sqref="Y41">
    <cfRule type="colorScale" priority="59">
      <colorScale>
        <cfvo type="num" val="0"/>
        <cfvo type="num" val="0.6"/>
        <cfvo type="num" val="1"/>
        <color rgb="FFFF0000"/>
        <color rgb="FFFFFF00"/>
        <color rgb="FF00B050"/>
      </colorScale>
    </cfRule>
  </conditionalFormatting>
  <conditionalFormatting sqref="Z41">
    <cfRule type="cellIs" dxfId="41" priority="56" operator="equal">
      <formula>"Alta"</formula>
    </cfRule>
    <cfRule type="cellIs" dxfId="40" priority="57" operator="equal">
      <formula>"Media"</formula>
    </cfRule>
    <cfRule type="cellIs" dxfId="39" priority="58" operator="equal">
      <formula>"Baja"</formula>
    </cfRule>
  </conditionalFormatting>
  <conditionalFormatting sqref="X55">
    <cfRule type="colorScale" priority="55">
      <colorScale>
        <cfvo type="num" val="0"/>
        <cfvo type="num" val="12"/>
        <cfvo type="num" val="20"/>
        <color rgb="FFFF0000"/>
        <color rgb="FFFFFF00"/>
        <color rgb="FF00B050"/>
      </colorScale>
    </cfRule>
  </conditionalFormatting>
  <conditionalFormatting sqref="Y55">
    <cfRule type="colorScale" priority="54">
      <colorScale>
        <cfvo type="num" val="0"/>
        <cfvo type="num" val="0.6"/>
        <cfvo type="num" val="1"/>
        <color rgb="FFFF0000"/>
        <color rgb="FFFFFF00"/>
        <color rgb="FF00B050"/>
      </colorScale>
    </cfRule>
  </conditionalFormatting>
  <conditionalFormatting sqref="Z55">
    <cfRule type="cellIs" dxfId="38" priority="51" operator="equal">
      <formula>"Alta"</formula>
    </cfRule>
    <cfRule type="cellIs" dxfId="37" priority="52" operator="equal">
      <formula>"Media"</formula>
    </cfRule>
    <cfRule type="cellIs" dxfId="36" priority="53" operator="equal">
      <formula>"Baja"</formula>
    </cfRule>
  </conditionalFormatting>
  <conditionalFormatting sqref="X56:X57">
    <cfRule type="colorScale" priority="50">
      <colorScale>
        <cfvo type="num" val="0"/>
        <cfvo type="num" val="12"/>
        <cfvo type="num" val="20"/>
        <color rgb="FFFF0000"/>
        <color rgb="FFFFFF00"/>
        <color rgb="FF00B050"/>
      </colorScale>
    </cfRule>
  </conditionalFormatting>
  <conditionalFormatting sqref="Y56:Y57">
    <cfRule type="colorScale" priority="49">
      <colorScale>
        <cfvo type="num" val="0"/>
        <cfvo type="num" val="0.6"/>
        <cfvo type="num" val="1"/>
        <color rgb="FFFF0000"/>
        <color rgb="FFFFFF00"/>
        <color rgb="FF00B050"/>
      </colorScale>
    </cfRule>
  </conditionalFormatting>
  <conditionalFormatting sqref="Z56:Z57">
    <cfRule type="cellIs" dxfId="35" priority="46" operator="equal">
      <formula>"Alta"</formula>
    </cfRule>
    <cfRule type="cellIs" dxfId="34" priority="47" operator="equal">
      <formula>"Media"</formula>
    </cfRule>
    <cfRule type="cellIs" dxfId="33" priority="48" operator="equal">
      <formula>"Baja"</formula>
    </cfRule>
  </conditionalFormatting>
  <conditionalFormatting sqref="X65:X66">
    <cfRule type="colorScale" priority="45">
      <colorScale>
        <cfvo type="num" val="0"/>
        <cfvo type="num" val="12"/>
        <cfvo type="num" val="20"/>
        <color rgb="FFFF0000"/>
        <color rgb="FFFFFF00"/>
        <color rgb="FF00B050"/>
      </colorScale>
    </cfRule>
  </conditionalFormatting>
  <conditionalFormatting sqref="Y65:Y66">
    <cfRule type="colorScale" priority="44">
      <colorScale>
        <cfvo type="num" val="0"/>
        <cfvo type="num" val="0.6"/>
        <cfvo type="num" val="1"/>
        <color rgb="FFFF0000"/>
        <color rgb="FFFFFF00"/>
        <color rgb="FF00B050"/>
      </colorScale>
    </cfRule>
  </conditionalFormatting>
  <conditionalFormatting sqref="Z65:Z66">
    <cfRule type="cellIs" dxfId="32" priority="41" operator="equal">
      <formula>"Alta"</formula>
    </cfRule>
    <cfRule type="cellIs" dxfId="31" priority="42" operator="equal">
      <formula>"Media"</formula>
    </cfRule>
    <cfRule type="cellIs" dxfId="30" priority="43" operator="equal">
      <formula>"Baja"</formula>
    </cfRule>
  </conditionalFormatting>
  <conditionalFormatting sqref="X70">
    <cfRule type="colorScale" priority="40">
      <colorScale>
        <cfvo type="num" val="0"/>
        <cfvo type="num" val="12"/>
        <cfvo type="num" val="20"/>
        <color rgb="FFFF0000"/>
        <color rgb="FFFFFF00"/>
        <color rgb="FF00B050"/>
      </colorScale>
    </cfRule>
  </conditionalFormatting>
  <conditionalFormatting sqref="Y70">
    <cfRule type="colorScale" priority="39">
      <colorScale>
        <cfvo type="num" val="0"/>
        <cfvo type="num" val="0.6"/>
        <cfvo type="num" val="1"/>
        <color rgb="FFFF0000"/>
        <color rgb="FFFFFF00"/>
        <color rgb="FF00B050"/>
      </colorScale>
    </cfRule>
  </conditionalFormatting>
  <conditionalFormatting sqref="Z70">
    <cfRule type="cellIs" dxfId="29" priority="36" operator="equal">
      <formula>"Alta"</formula>
    </cfRule>
    <cfRule type="cellIs" dxfId="28" priority="37" operator="equal">
      <formula>"Media"</formula>
    </cfRule>
    <cfRule type="cellIs" dxfId="27" priority="38" operator="equal">
      <formula>"Baja"</formula>
    </cfRule>
  </conditionalFormatting>
  <conditionalFormatting sqref="X68">
    <cfRule type="colorScale" priority="35">
      <colorScale>
        <cfvo type="num" val="0"/>
        <cfvo type="num" val="12"/>
        <cfvo type="num" val="20"/>
        <color rgb="FFFF0000"/>
        <color rgb="FFFFFF00"/>
        <color rgb="FF00B050"/>
      </colorScale>
    </cfRule>
  </conditionalFormatting>
  <conditionalFormatting sqref="Y68">
    <cfRule type="colorScale" priority="34">
      <colorScale>
        <cfvo type="num" val="0"/>
        <cfvo type="num" val="0.6"/>
        <cfvo type="num" val="1"/>
        <color rgb="FFFF0000"/>
        <color rgb="FFFFFF00"/>
        <color rgb="FF00B050"/>
      </colorScale>
    </cfRule>
  </conditionalFormatting>
  <conditionalFormatting sqref="Z68">
    <cfRule type="cellIs" dxfId="26" priority="31" operator="equal">
      <formula>"Alta"</formula>
    </cfRule>
    <cfRule type="cellIs" dxfId="25" priority="32" operator="equal">
      <formula>"Media"</formula>
    </cfRule>
    <cfRule type="cellIs" dxfId="24" priority="33" operator="equal">
      <formula>"Baja"</formula>
    </cfRule>
  </conditionalFormatting>
  <conditionalFormatting sqref="X67">
    <cfRule type="colorScale" priority="30">
      <colorScale>
        <cfvo type="num" val="0"/>
        <cfvo type="num" val="12"/>
        <cfvo type="num" val="20"/>
        <color rgb="FFFF0000"/>
        <color rgb="FFFFFF00"/>
        <color rgb="FF00B050"/>
      </colorScale>
    </cfRule>
  </conditionalFormatting>
  <conditionalFormatting sqref="Y67">
    <cfRule type="colorScale" priority="29">
      <colorScale>
        <cfvo type="num" val="0"/>
        <cfvo type="num" val="0.6"/>
        <cfvo type="num" val="1"/>
        <color rgb="FFFF0000"/>
        <color rgb="FFFFFF00"/>
        <color rgb="FF00B050"/>
      </colorScale>
    </cfRule>
  </conditionalFormatting>
  <conditionalFormatting sqref="Z67">
    <cfRule type="cellIs" dxfId="23" priority="26" operator="equal">
      <formula>"Alta"</formula>
    </cfRule>
    <cfRule type="cellIs" dxfId="22" priority="27" operator="equal">
      <formula>"Media"</formula>
    </cfRule>
    <cfRule type="cellIs" dxfId="21" priority="28" operator="equal">
      <formula>"Baja"</formula>
    </cfRule>
  </conditionalFormatting>
  <conditionalFormatting sqref="X14">
    <cfRule type="colorScale" priority="25">
      <colorScale>
        <cfvo type="num" val="0"/>
        <cfvo type="num" val="12"/>
        <cfvo type="num" val="20"/>
        <color rgb="FFFF0000"/>
        <color rgb="FFFFFF00"/>
        <color rgb="FF00B050"/>
      </colorScale>
    </cfRule>
  </conditionalFormatting>
  <conditionalFormatting sqref="Y14">
    <cfRule type="colorScale" priority="24">
      <colorScale>
        <cfvo type="num" val="0"/>
        <cfvo type="num" val="0.6"/>
        <cfvo type="num" val="1"/>
        <color rgb="FFFF0000"/>
        <color rgb="FFFFFF00"/>
        <color rgb="FF00B050"/>
      </colorScale>
    </cfRule>
  </conditionalFormatting>
  <conditionalFormatting sqref="Z14">
    <cfRule type="cellIs" dxfId="20" priority="21" operator="equal">
      <formula>"Alta"</formula>
    </cfRule>
    <cfRule type="cellIs" dxfId="19" priority="22" operator="equal">
      <formula>"Media"</formula>
    </cfRule>
    <cfRule type="cellIs" dxfId="18" priority="23" operator="equal">
      <formula>"Baja"</formula>
    </cfRule>
  </conditionalFormatting>
  <conditionalFormatting sqref="X52:X53">
    <cfRule type="colorScale" priority="5">
      <colorScale>
        <cfvo type="num" val="0"/>
        <cfvo type="num" val="12"/>
        <cfvo type="num" val="20"/>
        <color rgb="FFFF0000"/>
        <color rgb="FFFFFF00"/>
        <color rgb="FF00B050"/>
      </colorScale>
    </cfRule>
  </conditionalFormatting>
  <conditionalFormatting sqref="Y52:Y53">
    <cfRule type="colorScale" priority="4">
      <colorScale>
        <cfvo type="num" val="0"/>
        <cfvo type="num" val="0.6"/>
        <cfvo type="num" val="1"/>
        <color rgb="FFFF0000"/>
        <color rgb="FFFFFF00"/>
        <color rgb="FF00B050"/>
      </colorScale>
    </cfRule>
  </conditionalFormatting>
  <conditionalFormatting sqref="Z52:Z53">
    <cfRule type="cellIs" dxfId="17" priority="1" operator="equal">
      <formula>"Alta"</formula>
    </cfRule>
    <cfRule type="cellIs" dxfId="16" priority="2" operator="equal">
      <formula>"Media"</formula>
    </cfRule>
    <cfRule type="cellIs" dxfId="15" priority="3" operator="equal">
      <formula>"Baja"</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FA8D480A-831D-4DBD-BE19-AA629035B3F3}">
          <x14:formula1>
            <xm:f>Parámetros!$C$20:$C$22</xm:f>
          </x14:formula1>
          <xm:sqref>L65:L66 L5:L13 L15:L63</xm:sqref>
        </x14:dataValidation>
        <x14:dataValidation type="list" allowBlank="1" showInputMessage="1" showErrorMessage="1" xr:uid="{DB0E8E13-3DE9-4CDF-9493-15FEEBD09C0F}">
          <x14:formula1>
            <xm:f>Parámetros!$C$23:$C$26</xm:f>
          </x14:formula1>
          <xm:sqref>N65:N67 N5:N13 N15:N63</xm:sqref>
        </x14:dataValidation>
        <x14:dataValidation type="list" allowBlank="1" showInputMessage="1" showErrorMessage="1" xr:uid="{6FD56E08-6B38-44C1-879B-89FC83145C22}">
          <x14:formula1>
            <xm:f>Parámetros!$C$27:$C$29</xm:f>
          </x14:formula1>
          <xm:sqref>P65:P66 P5:P13 P15:P63</xm:sqref>
        </x14:dataValidation>
        <x14:dataValidation type="list" allowBlank="1" showInputMessage="1" showErrorMessage="1" xr:uid="{9EE1BE98-1101-405F-B6CA-9BF3209F9EDD}">
          <x14:formula1>
            <xm:f>Parámetros!$C$33:$C$37</xm:f>
          </x14:formula1>
          <xm:sqref>T65:T66 T5:T13 T15:T63</xm:sqref>
        </x14:dataValidation>
        <x14:dataValidation type="list" allowBlank="1" showInputMessage="1" showErrorMessage="1" xr:uid="{8EF3E664-12DD-4F9D-BC6C-CE7D166AEDE0}">
          <x14:formula1>
            <xm:f>Parámetros!$C$38:$C$40</xm:f>
          </x14:formula1>
          <xm:sqref>V65:V66 V5:V13 V15:V63</xm:sqref>
        </x14:dataValidation>
        <x14:dataValidation type="list" allowBlank="1" showInputMessage="1" showErrorMessage="1" xr:uid="{D6626364-6CCB-41F4-8D5E-63D8D7BE6D2B}">
          <x14:formula1>
            <xm:f>Parámetros!$D$4:$D$13</xm:f>
          </x14:formula1>
          <xm:sqref>R65:R66 R5:R13 R15:R63</xm:sqref>
        </x14:dataValidation>
        <x14:dataValidation type="list" allowBlank="1" showInputMessage="1" showErrorMessage="1" xr:uid="{08157B9A-010E-432A-98FC-5E74538682A4}">
          <x14:formula1>
            <xm:f>Parámetros!$B$4:$B$7</xm:f>
          </x14:formula1>
          <xm:sqref>H66 H5:H13 H15:H19 H21:H52 H54:H61</xm:sqref>
        </x14:dataValidation>
        <x14:dataValidation type="list" allowBlank="1" showInputMessage="1" showErrorMessage="1" xr:uid="{F27C34F5-4730-46CC-9589-BE70B778FD87}">
          <x14:formula1>
            <xm:f>Parámetros!$C$4:$C$5</xm:f>
          </x14:formula1>
          <xm:sqref>I66 I5:I13 I15:I19 I21:I52 I54:I61</xm:sqref>
        </x14:dataValidation>
        <x14:dataValidation type="list" allowBlank="1" showInputMessage="1" showErrorMessage="1" xr:uid="{1468B6BD-3FEF-4ED6-8DE3-855854F0384F}">
          <x14:formula1>
            <xm:f>Parámetros!$F$4:$F$5</xm:f>
          </x14:formula1>
          <xm:sqref>J66 J5:J13 J15:J19 J21:J52 J54:J61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2F3A-B444-4729-97F9-4D5A25A9A5FA}">
  <dimension ref="A1:Q52"/>
  <sheetViews>
    <sheetView topLeftCell="A36" zoomScale="110" zoomScaleNormal="110" workbookViewId="0">
      <selection activeCell="D38" sqref="D38"/>
    </sheetView>
  </sheetViews>
  <sheetFormatPr baseColWidth="10" defaultRowHeight="15" x14ac:dyDescent="0.25"/>
  <cols>
    <col min="1" max="1" width="17.140625" bestFit="1" customWidth="1"/>
    <col min="2" max="2" width="20.140625" customWidth="1"/>
    <col min="3" max="3" width="15.85546875" customWidth="1"/>
    <col min="4" max="4" width="47.85546875" style="15" customWidth="1"/>
    <col min="5" max="5" width="12.42578125" customWidth="1"/>
    <col min="6" max="6" width="16.28515625" customWidth="1"/>
    <col min="8" max="8" width="17.42578125" customWidth="1"/>
    <col min="9" max="9" width="13.140625" bestFit="1" customWidth="1"/>
    <col min="10" max="10" width="50.5703125" customWidth="1"/>
    <col min="11" max="11" width="14" customWidth="1"/>
    <col min="12" max="12" width="10.28515625" customWidth="1"/>
    <col min="13" max="13" width="12.85546875" customWidth="1"/>
    <col min="14" max="14" width="14.5703125" customWidth="1"/>
    <col min="15" max="15" width="12.85546875" customWidth="1"/>
    <col min="16" max="16" width="42.140625" customWidth="1"/>
    <col min="17" max="22" width="27.7109375" customWidth="1"/>
  </cols>
  <sheetData>
    <row r="1" spans="1:10" x14ac:dyDescent="0.25">
      <c r="A1" s="78" t="s">
        <v>113</v>
      </c>
      <c r="B1" s="78"/>
      <c r="C1" s="78"/>
      <c r="D1" s="78"/>
      <c r="E1" s="78"/>
      <c r="F1" s="78"/>
      <c r="G1" s="78"/>
      <c r="H1" s="78"/>
      <c r="I1" s="78"/>
      <c r="J1" s="78"/>
    </row>
    <row r="2" spans="1:10" x14ac:dyDescent="0.25">
      <c r="A2" s="78" t="s">
        <v>114</v>
      </c>
      <c r="B2" s="78"/>
      <c r="C2" s="78"/>
      <c r="D2" s="78"/>
      <c r="E2" s="16"/>
      <c r="F2" s="16"/>
      <c r="G2" s="16"/>
      <c r="H2" s="16"/>
      <c r="I2" s="16"/>
      <c r="J2" s="16"/>
    </row>
    <row r="3" spans="1:10" s="30" customFormat="1" ht="30" customHeight="1" x14ac:dyDescent="0.25">
      <c r="A3" s="30" t="s">
        <v>115</v>
      </c>
      <c r="B3" s="31" t="s">
        <v>116</v>
      </c>
      <c r="C3" s="43" t="s">
        <v>120</v>
      </c>
      <c r="D3" s="77" t="s">
        <v>52</v>
      </c>
      <c r="E3" s="77"/>
      <c r="F3" s="45" t="s">
        <v>123</v>
      </c>
    </row>
    <row r="4" spans="1:10" x14ac:dyDescent="0.25">
      <c r="B4" s="32" t="s">
        <v>117</v>
      </c>
      <c r="C4" s="44" t="s">
        <v>121</v>
      </c>
      <c r="D4" s="32" t="s">
        <v>53</v>
      </c>
      <c r="E4" s="32">
        <v>3</v>
      </c>
      <c r="F4" s="46" t="s">
        <v>124</v>
      </c>
    </row>
    <row r="5" spans="1:10" x14ac:dyDescent="0.25">
      <c r="B5" s="32" t="s">
        <v>118</v>
      </c>
      <c r="C5" s="44" t="s">
        <v>122</v>
      </c>
      <c r="D5" s="32" t="s">
        <v>54</v>
      </c>
      <c r="E5" s="32">
        <v>3</v>
      </c>
      <c r="F5" s="46" t="s">
        <v>125</v>
      </c>
    </row>
    <row r="6" spans="1:10" s="14" customFormat="1" x14ac:dyDescent="0.25">
      <c r="A6"/>
      <c r="B6" s="33" t="s">
        <v>119</v>
      </c>
      <c r="C6"/>
      <c r="D6" s="33" t="s">
        <v>55</v>
      </c>
      <c r="E6" s="33">
        <v>2</v>
      </c>
    </row>
    <row r="7" spans="1:10" x14ac:dyDescent="0.25">
      <c r="B7" s="32" t="s">
        <v>270</v>
      </c>
      <c r="D7" s="32" t="s">
        <v>56</v>
      </c>
      <c r="E7" s="32">
        <v>2</v>
      </c>
    </row>
    <row r="8" spans="1:10" x14ac:dyDescent="0.25">
      <c r="D8" s="32" t="s">
        <v>57</v>
      </c>
      <c r="E8" s="32">
        <v>2</v>
      </c>
    </row>
    <row r="9" spans="1:10" x14ac:dyDescent="0.25">
      <c r="D9" s="32" t="s">
        <v>58</v>
      </c>
      <c r="E9" s="32">
        <v>2</v>
      </c>
    </row>
    <row r="10" spans="1:10" x14ac:dyDescent="0.25">
      <c r="D10" s="32" t="s">
        <v>59</v>
      </c>
      <c r="E10" s="32">
        <v>2</v>
      </c>
    </row>
    <row r="11" spans="1:10" x14ac:dyDescent="0.25">
      <c r="D11" s="32" t="s">
        <v>60</v>
      </c>
      <c r="E11" s="32">
        <v>2</v>
      </c>
    </row>
    <row r="12" spans="1:10" x14ac:dyDescent="0.25">
      <c r="D12" s="32" t="s">
        <v>61</v>
      </c>
      <c r="E12" s="32">
        <v>2</v>
      </c>
    </row>
    <row r="13" spans="1:10" x14ac:dyDescent="0.25">
      <c r="D13" s="32" t="s">
        <v>271</v>
      </c>
      <c r="E13" s="32">
        <v>1</v>
      </c>
    </row>
    <row r="17" spans="1:11" ht="15.75" thickBot="1" x14ac:dyDescent="0.3"/>
    <row r="18" spans="1:11" x14ac:dyDescent="0.25">
      <c r="A18" s="89" t="s">
        <v>1</v>
      </c>
      <c r="B18" s="90"/>
      <c r="C18" s="90"/>
      <c r="D18" s="90"/>
      <c r="E18" s="91"/>
      <c r="F18" s="4"/>
      <c r="G18" s="92" t="s">
        <v>151</v>
      </c>
      <c r="H18" s="92"/>
      <c r="I18" s="92"/>
      <c r="J18" s="92"/>
      <c r="K18" s="92"/>
    </row>
    <row r="19" spans="1:11" x14ac:dyDescent="0.25">
      <c r="A19" s="26" t="s">
        <v>7</v>
      </c>
      <c r="B19" s="21" t="s">
        <v>8</v>
      </c>
      <c r="C19" s="21" t="s">
        <v>9</v>
      </c>
      <c r="D19" s="22" t="s">
        <v>10</v>
      </c>
      <c r="E19" s="27" t="s">
        <v>11</v>
      </c>
      <c r="F19" s="5"/>
      <c r="G19" s="18" t="s">
        <v>7</v>
      </c>
      <c r="H19" s="18" t="s">
        <v>8</v>
      </c>
      <c r="I19" s="18" t="s">
        <v>9</v>
      </c>
      <c r="J19" s="21" t="s">
        <v>10</v>
      </c>
      <c r="K19" s="21" t="s">
        <v>11</v>
      </c>
    </row>
    <row r="20" spans="1:11" ht="51" x14ac:dyDescent="0.25">
      <c r="A20" s="84" t="s">
        <v>12</v>
      </c>
      <c r="B20" s="80" t="s">
        <v>138</v>
      </c>
      <c r="C20" s="24" t="s">
        <v>13</v>
      </c>
      <c r="D20" s="25" t="s">
        <v>202</v>
      </c>
      <c r="E20" s="28">
        <v>3</v>
      </c>
      <c r="F20" s="6"/>
      <c r="G20" s="87" t="s">
        <v>14</v>
      </c>
      <c r="H20" s="88" t="s">
        <v>143</v>
      </c>
      <c r="I20" s="17" t="s">
        <v>15</v>
      </c>
      <c r="J20" s="20" t="s">
        <v>106</v>
      </c>
      <c r="K20" s="17">
        <v>3</v>
      </c>
    </row>
    <row r="21" spans="1:11" ht="51" x14ac:dyDescent="0.25">
      <c r="A21" s="84"/>
      <c r="B21" s="80"/>
      <c r="C21" s="24" t="s">
        <v>16</v>
      </c>
      <c r="D21" s="25" t="s">
        <v>203</v>
      </c>
      <c r="E21" s="28">
        <v>2</v>
      </c>
      <c r="F21" s="6"/>
      <c r="G21" s="87"/>
      <c r="H21" s="88"/>
      <c r="I21" s="17" t="s">
        <v>17</v>
      </c>
      <c r="J21" s="20" t="s">
        <v>155</v>
      </c>
      <c r="K21" s="17">
        <v>1</v>
      </c>
    </row>
    <row r="22" spans="1:11" ht="51" x14ac:dyDescent="0.25">
      <c r="A22" s="84"/>
      <c r="B22" s="80"/>
      <c r="C22" s="24" t="s">
        <v>18</v>
      </c>
      <c r="D22" s="25" t="s">
        <v>147</v>
      </c>
      <c r="E22" s="28">
        <v>1</v>
      </c>
      <c r="F22" s="6"/>
      <c r="G22" s="87" t="s">
        <v>19</v>
      </c>
      <c r="H22" s="81" t="s">
        <v>20</v>
      </c>
      <c r="I22" s="17" t="s">
        <v>84</v>
      </c>
      <c r="J22" s="20" t="s">
        <v>156</v>
      </c>
      <c r="K22" s="17">
        <v>5</v>
      </c>
    </row>
    <row r="23" spans="1:11" ht="38.25" x14ac:dyDescent="0.25">
      <c r="A23" s="84" t="s">
        <v>21</v>
      </c>
      <c r="B23" s="80" t="s">
        <v>137</v>
      </c>
      <c r="C23" s="24" t="s">
        <v>22</v>
      </c>
      <c r="D23" s="25" t="s">
        <v>148</v>
      </c>
      <c r="E23" s="28">
        <v>3</v>
      </c>
      <c r="F23" s="6"/>
      <c r="G23" s="87"/>
      <c r="H23" s="82"/>
      <c r="I23" s="17" t="s">
        <v>85</v>
      </c>
      <c r="J23" s="20" t="s">
        <v>107</v>
      </c>
      <c r="K23" s="17">
        <v>0</v>
      </c>
    </row>
    <row r="24" spans="1:11" ht="64.5" customHeight="1" x14ac:dyDescent="0.25">
      <c r="A24" s="84"/>
      <c r="B24" s="80"/>
      <c r="C24" s="24" t="s">
        <v>23</v>
      </c>
      <c r="D24" s="25" t="s">
        <v>63</v>
      </c>
      <c r="E24" s="28">
        <v>2</v>
      </c>
      <c r="F24" s="6"/>
      <c r="G24" s="87" t="s">
        <v>134</v>
      </c>
      <c r="H24" s="88" t="s">
        <v>136</v>
      </c>
      <c r="I24" s="17" t="s">
        <v>24</v>
      </c>
      <c r="J24" s="20" t="s">
        <v>86</v>
      </c>
      <c r="K24" s="17">
        <v>5</v>
      </c>
    </row>
    <row r="25" spans="1:11" ht="66.75" customHeight="1" x14ac:dyDescent="0.25">
      <c r="A25" s="84"/>
      <c r="B25" s="80"/>
      <c r="C25" s="24" t="s">
        <v>28</v>
      </c>
      <c r="D25" s="25" t="s">
        <v>65</v>
      </c>
      <c r="E25" s="28">
        <v>1</v>
      </c>
      <c r="F25" s="6"/>
      <c r="G25" s="87"/>
      <c r="H25" s="88"/>
      <c r="I25" s="17" t="s">
        <v>25</v>
      </c>
      <c r="J25" s="20" t="s">
        <v>110</v>
      </c>
      <c r="K25" s="17">
        <v>3</v>
      </c>
    </row>
    <row r="26" spans="1:11" ht="25.5" x14ac:dyDescent="0.25">
      <c r="A26" s="84"/>
      <c r="B26" s="80"/>
      <c r="C26" s="24" t="s">
        <v>62</v>
      </c>
      <c r="D26" s="25" t="s">
        <v>64</v>
      </c>
      <c r="E26" s="28">
        <v>0</v>
      </c>
      <c r="F26" s="6"/>
      <c r="G26" s="87"/>
      <c r="H26" s="88"/>
      <c r="I26" s="17" t="s">
        <v>28</v>
      </c>
      <c r="J26" s="20" t="s">
        <v>111</v>
      </c>
      <c r="K26" s="17">
        <v>1</v>
      </c>
    </row>
    <row r="27" spans="1:11" ht="45.75" customHeight="1" x14ac:dyDescent="0.25">
      <c r="A27" s="84" t="s">
        <v>26</v>
      </c>
      <c r="B27" s="80" t="s">
        <v>139</v>
      </c>
      <c r="C27" s="24" t="s">
        <v>27</v>
      </c>
      <c r="D27" s="25" t="s">
        <v>66</v>
      </c>
      <c r="E27" s="28">
        <v>3</v>
      </c>
      <c r="F27" s="6"/>
      <c r="G27" s="87" t="s">
        <v>145</v>
      </c>
      <c r="H27" s="88" t="s">
        <v>135</v>
      </c>
      <c r="I27" s="17" t="s">
        <v>87</v>
      </c>
      <c r="J27" s="20" t="s">
        <v>152</v>
      </c>
      <c r="K27" s="17">
        <v>2</v>
      </c>
    </row>
    <row r="28" spans="1:11" ht="76.5" x14ac:dyDescent="0.25">
      <c r="A28" s="84"/>
      <c r="B28" s="80"/>
      <c r="C28" s="24" t="s">
        <v>39</v>
      </c>
      <c r="D28" s="54" t="s">
        <v>67</v>
      </c>
      <c r="E28" s="28">
        <v>2</v>
      </c>
      <c r="F28" s="6"/>
      <c r="G28" s="87"/>
      <c r="H28" s="88"/>
      <c r="I28" s="17" t="s">
        <v>153</v>
      </c>
      <c r="J28" s="20" t="s">
        <v>154</v>
      </c>
      <c r="K28" s="17">
        <v>1</v>
      </c>
    </row>
    <row r="29" spans="1:11" ht="51" x14ac:dyDescent="0.25">
      <c r="A29" s="84"/>
      <c r="B29" s="80"/>
      <c r="C29" s="24" t="s">
        <v>29</v>
      </c>
      <c r="D29" s="54" t="s">
        <v>68</v>
      </c>
      <c r="E29" s="28">
        <v>1</v>
      </c>
      <c r="F29" s="6"/>
      <c r="G29" s="87"/>
      <c r="H29" s="88"/>
      <c r="I29" s="17" t="s">
        <v>88</v>
      </c>
      <c r="J29" s="20" t="s">
        <v>112</v>
      </c>
      <c r="K29" s="17">
        <v>0</v>
      </c>
    </row>
    <row r="30" spans="1:11" ht="38.25" customHeight="1" x14ac:dyDescent="0.25">
      <c r="A30" s="84" t="s">
        <v>30</v>
      </c>
      <c r="B30" s="80" t="s">
        <v>140</v>
      </c>
      <c r="C30" s="24" t="s">
        <v>31</v>
      </c>
      <c r="D30" s="25" t="s">
        <v>69</v>
      </c>
      <c r="E30" s="28">
        <v>3</v>
      </c>
      <c r="F30" s="6"/>
      <c r="G30" s="87" t="s">
        <v>83</v>
      </c>
      <c r="H30" s="88" t="s">
        <v>144</v>
      </c>
      <c r="I30" s="17" t="s">
        <v>22</v>
      </c>
      <c r="J30" s="20" t="s">
        <v>157</v>
      </c>
      <c r="K30" s="17">
        <v>5</v>
      </c>
    </row>
    <row r="31" spans="1:11" ht="38.25" x14ac:dyDescent="0.25">
      <c r="A31" s="84"/>
      <c r="B31" s="80"/>
      <c r="C31" s="24" t="s">
        <v>32</v>
      </c>
      <c r="D31" s="25" t="s">
        <v>70</v>
      </c>
      <c r="E31" s="28">
        <v>2</v>
      </c>
      <c r="F31" s="6"/>
      <c r="G31" s="87"/>
      <c r="H31" s="88"/>
      <c r="I31" s="17" t="s">
        <v>100</v>
      </c>
      <c r="J31" s="20" t="s">
        <v>103</v>
      </c>
      <c r="K31" s="17">
        <v>3</v>
      </c>
    </row>
    <row r="32" spans="1:11" ht="46.5" customHeight="1" x14ac:dyDescent="0.25">
      <c r="A32" s="84"/>
      <c r="B32" s="80"/>
      <c r="C32" s="24" t="s">
        <v>33</v>
      </c>
      <c r="D32" s="25" t="s">
        <v>71</v>
      </c>
      <c r="E32" s="28">
        <v>1</v>
      </c>
      <c r="F32" s="6"/>
      <c r="G32" s="87"/>
      <c r="H32" s="88"/>
      <c r="I32" s="17" t="s">
        <v>101</v>
      </c>
      <c r="J32" s="20" t="s">
        <v>104</v>
      </c>
      <c r="K32" s="17">
        <v>1</v>
      </c>
    </row>
    <row r="33" spans="1:17" ht="75" x14ac:dyDescent="0.25">
      <c r="A33" s="84" t="s">
        <v>34</v>
      </c>
      <c r="B33" s="80" t="s">
        <v>141</v>
      </c>
      <c r="C33" s="24" t="s">
        <v>72</v>
      </c>
      <c r="D33" s="25" t="s">
        <v>76</v>
      </c>
      <c r="E33" s="28">
        <v>5</v>
      </c>
      <c r="F33" s="6"/>
      <c r="G33" s="87"/>
      <c r="H33" s="88"/>
      <c r="I33" s="17" t="s">
        <v>102</v>
      </c>
      <c r="J33" s="20" t="s">
        <v>105</v>
      </c>
      <c r="K33" s="17">
        <v>0</v>
      </c>
    </row>
    <row r="34" spans="1:17" ht="60" x14ac:dyDescent="0.25">
      <c r="A34" s="84"/>
      <c r="B34" s="80"/>
      <c r="C34" s="24" t="s">
        <v>73</v>
      </c>
      <c r="D34" s="25" t="s">
        <v>77</v>
      </c>
      <c r="E34" s="28">
        <v>4</v>
      </c>
      <c r="F34" s="6"/>
      <c r="G34" s="83" t="s">
        <v>109</v>
      </c>
      <c r="H34" s="83"/>
      <c r="I34" s="83"/>
      <c r="J34" s="83"/>
      <c r="K34" s="23">
        <f>K30+K27+K24+K22+K20</f>
        <v>20</v>
      </c>
    </row>
    <row r="35" spans="1:17" ht="45" x14ac:dyDescent="0.25">
      <c r="A35" s="84"/>
      <c r="B35" s="80"/>
      <c r="C35" s="24" t="s">
        <v>74</v>
      </c>
      <c r="D35" s="25" t="s">
        <v>78</v>
      </c>
      <c r="E35" s="28">
        <v>3</v>
      </c>
      <c r="F35" s="6"/>
      <c r="G35" s="6"/>
    </row>
    <row r="36" spans="1:17" ht="30" x14ac:dyDescent="0.25">
      <c r="A36" s="84"/>
      <c r="B36" s="80"/>
      <c r="C36" s="24" t="s">
        <v>75</v>
      </c>
      <c r="D36" s="25" t="s">
        <v>79</v>
      </c>
      <c r="E36" s="28">
        <v>2</v>
      </c>
      <c r="F36" s="6"/>
      <c r="G36" s="6"/>
    </row>
    <row r="37" spans="1:17" x14ac:dyDescent="0.25">
      <c r="A37" s="84"/>
      <c r="B37" s="80"/>
      <c r="C37" s="24" t="s">
        <v>35</v>
      </c>
      <c r="D37" s="25" t="s">
        <v>80</v>
      </c>
      <c r="E37" s="28">
        <v>1</v>
      </c>
      <c r="F37" s="6"/>
      <c r="G37" s="6"/>
    </row>
    <row r="38" spans="1:17" ht="43.5" customHeight="1" x14ac:dyDescent="0.25">
      <c r="A38" s="84" t="s">
        <v>36</v>
      </c>
      <c r="B38" s="80" t="s">
        <v>142</v>
      </c>
      <c r="C38" s="24" t="s">
        <v>81</v>
      </c>
      <c r="D38" s="25" t="s">
        <v>150</v>
      </c>
      <c r="E38" s="28">
        <v>3</v>
      </c>
      <c r="F38" s="6"/>
      <c r="G38" s="6"/>
    </row>
    <row r="39" spans="1:17" ht="51.75" customHeight="1" x14ac:dyDescent="0.25">
      <c r="A39" s="84"/>
      <c r="B39" s="80"/>
      <c r="C39" s="24" t="s">
        <v>37</v>
      </c>
      <c r="D39" s="25" t="s">
        <v>149</v>
      </c>
      <c r="E39" s="28">
        <v>2</v>
      </c>
      <c r="F39" s="6"/>
      <c r="G39" s="6"/>
    </row>
    <row r="40" spans="1:17" ht="97.5" customHeight="1" x14ac:dyDescent="0.25">
      <c r="A40" s="84"/>
      <c r="B40" s="80"/>
      <c r="C40" s="24" t="s">
        <v>38</v>
      </c>
      <c r="D40" s="25" t="s">
        <v>82</v>
      </c>
      <c r="E40" s="28">
        <v>2</v>
      </c>
      <c r="F40" s="6"/>
      <c r="G40" s="6"/>
    </row>
    <row r="41" spans="1:17" ht="15.75" thickBot="1" x14ac:dyDescent="0.3">
      <c r="A41" s="85" t="s">
        <v>108</v>
      </c>
      <c r="B41" s="86"/>
      <c r="C41" s="86"/>
      <c r="D41" s="86"/>
      <c r="E41" s="29">
        <f>E38+E33+E30+E27+E23+E20</f>
        <v>20</v>
      </c>
    </row>
    <row r="43" spans="1:17" x14ac:dyDescent="0.25">
      <c r="A43" s="79" t="s">
        <v>90</v>
      </c>
      <c r="B43" s="79"/>
      <c r="C43" s="79"/>
      <c r="D43" s="79"/>
      <c r="E43" s="79"/>
      <c r="G43" s="79" t="s">
        <v>91</v>
      </c>
      <c r="H43" s="79"/>
      <c r="I43" s="79"/>
      <c r="J43" s="79"/>
      <c r="K43" s="79"/>
      <c r="M43" s="79" t="s">
        <v>92</v>
      </c>
      <c r="N43" s="79"/>
      <c r="O43" s="79"/>
      <c r="P43" s="79"/>
      <c r="Q43" s="79"/>
    </row>
    <row r="44" spans="1:17" ht="38.25" x14ac:dyDescent="0.25">
      <c r="A44" s="8" t="s">
        <v>41</v>
      </c>
      <c r="B44" s="8" t="s">
        <v>42</v>
      </c>
      <c r="C44" s="8" t="s">
        <v>43</v>
      </c>
      <c r="D44" s="8" t="s">
        <v>10</v>
      </c>
      <c r="E44" s="8" t="s">
        <v>89</v>
      </c>
      <c r="G44" s="8" t="s">
        <v>41</v>
      </c>
      <c r="H44" s="8" t="s">
        <v>42</v>
      </c>
      <c r="I44" s="8" t="s">
        <v>43</v>
      </c>
      <c r="J44" s="8" t="s">
        <v>10</v>
      </c>
      <c r="K44" s="8" t="s">
        <v>89</v>
      </c>
      <c r="M44" s="8" t="s">
        <v>41</v>
      </c>
      <c r="N44" s="8" t="s">
        <v>42</v>
      </c>
      <c r="O44" s="8" t="s">
        <v>43</v>
      </c>
      <c r="P44" s="8" t="s">
        <v>10</v>
      </c>
      <c r="Q44" s="8" t="s">
        <v>89</v>
      </c>
    </row>
    <row r="45" spans="1:17" ht="25.5" x14ac:dyDescent="0.25">
      <c r="A45" s="9" t="s">
        <v>44</v>
      </c>
      <c r="B45" s="9" t="s">
        <v>45</v>
      </c>
      <c r="C45" s="10"/>
      <c r="D45" s="11" t="s">
        <v>46</v>
      </c>
      <c r="E45" s="11">
        <v>2</v>
      </c>
      <c r="G45" s="11" t="s">
        <v>44</v>
      </c>
      <c r="H45" s="11" t="s">
        <v>45</v>
      </c>
      <c r="I45" s="10"/>
      <c r="J45" s="11" t="s">
        <v>97</v>
      </c>
      <c r="K45" s="11">
        <v>2</v>
      </c>
      <c r="M45" s="11" t="s">
        <v>44</v>
      </c>
      <c r="N45" s="11" t="s">
        <v>45</v>
      </c>
      <c r="O45" s="10"/>
      <c r="P45" s="11" t="s">
        <v>95</v>
      </c>
      <c r="Q45" s="11">
        <v>2</v>
      </c>
    </row>
    <row r="46" spans="1:17" ht="25.5" x14ac:dyDescent="0.25">
      <c r="A46" s="9" t="s">
        <v>47</v>
      </c>
      <c r="B46" s="9" t="s">
        <v>48</v>
      </c>
      <c r="C46" s="12"/>
      <c r="D46" s="11" t="s">
        <v>49</v>
      </c>
      <c r="E46" s="11">
        <v>1</v>
      </c>
      <c r="G46" s="11" t="s">
        <v>47</v>
      </c>
      <c r="H46" s="11" t="s">
        <v>48</v>
      </c>
      <c r="I46" s="12"/>
      <c r="J46" s="11" t="s">
        <v>98</v>
      </c>
      <c r="K46" s="11">
        <v>1</v>
      </c>
      <c r="M46" s="11" t="s">
        <v>47</v>
      </c>
      <c r="N46" s="11" t="s">
        <v>48</v>
      </c>
      <c r="O46" s="12"/>
      <c r="P46" s="11" t="s">
        <v>94</v>
      </c>
      <c r="Q46" s="11">
        <v>1</v>
      </c>
    </row>
    <row r="47" spans="1:17" ht="25.5" x14ac:dyDescent="0.25">
      <c r="A47" s="9" t="s">
        <v>50</v>
      </c>
      <c r="B47" s="9" t="s">
        <v>51</v>
      </c>
      <c r="C47" s="13"/>
      <c r="D47" s="11" t="s">
        <v>93</v>
      </c>
      <c r="E47" s="11">
        <v>0</v>
      </c>
      <c r="G47" s="11" t="s">
        <v>50</v>
      </c>
      <c r="H47" s="11" t="s">
        <v>51</v>
      </c>
      <c r="I47" s="13"/>
      <c r="J47" s="11" t="s">
        <v>99</v>
      </c>
      <c r="K47" s="11">
        <v>0</v>
      </c>
      <c r="M47" s="11" t="s">
        <v>50</v>
      </c>
      <c r="N47" s="11" t="s">
        <v>51</v>
      </c>
      <c r="O47" s="13"/>
      <c r="P47" s="11" t="s">
        <v>96</v>
      </c>
      <c r="Q47" s="11">
        <v>0</v>
      </c>
    </row>
    <row r="48" spans="1:17" x14ac:dyDescent="0.25">
      <c r="F48" s="6"/>
      <c r="G48" s="19"/>
    </row>
    <row r="49" spans="6:7" x14ac:dyDescent="0.25">
      <c r="F49" s="6"/>
      <c r="G49" s="6"/>
    </row>
    <row r="50" spans="6:7" ht="39" customHeight="1" x14ac:dyDescent="0.25">
      <c r="F50" s="6"/>
      <c r="G50" s="6"/>
    </row>
    <row r="51" spans="6:7" ht="24.75" customHeight="1" x14ac:dyDescent="0.25">
      <c r="F51" s="6"/>
      <c r="G51" s="6"/>
    </row>
    <row r="52" spans="6:7" x14ac:dyDescent="0.25">
      <c r="F52" s="6"/>
      <c r="G52" s="6"/>
    </row>
  </sheetData>
  <mergeCells count="32">
    <mergeCell ref="M43:Q43"/>
    <mergeCell ref="A41:D41"/>
    <mergeCell ref="G30:G33"/>
    <mergeCell ref="H30:H33"/>
    <mergeCell ref="A18:E18"/>
    <mergeCell ref="G18:K18"/>
    <mergeCell ref="G24:G26"/>
    <mergeCell ref="H24:H26"/>
    <mergeCell ref="G27:G29"/>
    <mergeCell ref="H27:H29"/>
    <mergeCell ref="A20:A22"/>
    <mergeCell ref="B20:B22"/>
    <mergeCell ref="G20:G21"/>
    <mergeCell ref="H20:H21"/>
    <mergeCell ref="G22:G23"/>
    <mergeCell ref="A23:A26"/>
    <mergeCell ref="D3:E3"/>
    <mergeCell ref="A1:J1"/>
    <mergeCell ref="A2:D2"/>
    <mergeCell ref="A43:E43"/>
    <mergeCell ref="G43:K43"/>
    <mergeCell ref="B23:B26"/>
    <mergeCell ref="H22:H23"/>
    <mergeCell ref="G34:J34"/>
    <mergeCell ref="A38:A40"/>
    <mergeCell ref="B38:B40"/>
    <mergeCell ref="A27:A29"/>
    <mergeCell ref="B27:B29"/>
    <mergeCell ref="A30:A32"/>
    <mergeCell ref="B30:B32"/>
    <mergeCell ref="A33:A37"/>
    <mergeCell ref="B33:B37"/>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A63C-1066-4714-AFBF-4A37F1528DA4}">
  <dimension ref="A3:AS3"/>
  <sheetViews>
    <sheetView workbookViewId="0">
      <selection activeCell="D3" sqref="D3"/>
    </sheetView>
  </sheetViews>
  <sheetFormatPr baseColWidth="10" defaultRowHeight="15" x14ac:dyDescent="0.25"/>
  <sheetData>
    <row r="3" spans="1:45" s="38" customFormat="1" ht="330" x14ac:dyDescent="0.25">
      <c r="A3" s="55" t="s">
        <v>159</v>
      </c>
      <c r="B3" s="48" t="s">
        <v>160</v>
      </c>
      <c r="C3" s="52" t="s">
        <v>162</v>
      </c>
      <c r="D3" s="53" t="s">
        <v>163</v>
      </c>
      <c r="E3" s="51" t="s">
        <v>164</v>
      </c>
      <c r="F3" s="50" t="s">
        <v>165</v>
      </c>
      <c r="G3" s="49" t="s">
        <v>195</v>
      </c>
      <c r="H3" s="49" t="s">
        <v>198</v>
      </c>
      <c r="I3" s="34"/>
      <c r="J3" s="49" t="s">
        <v>124</v>
      </c>
      <c r="L3" s="55" t="s">
        <v>13</v>
      </c>
      <c r="M3" s="47" cm="1">
        <f t="array" ref="M3">_xlfn.IFS(L3=Parámetros!$C$20,Parámetros!$E$20,L3=Parámetros!$C$21,Parámetros!$E$21,L3=Parámetros!$C$22,Parámetros!$E$22,ISBLANK(L3),0)</f>
        <v>3</v>
      </c>
      <c r="N3" s="7" t="s">
        <v>23</v>
      </c>
      <c r="O3" s="47" cm="1">
        <f t="array" ref="O3">_xlfn.IFS(N3=Parámetros!$C$23,Parámetros!$E$23,N3=Parámetros!$C$24,Parámetros!$E$24,N3=Parámetros!$C$25,Parámetros!$E$25,N3=Parámetros!$C$26,Parámetros!$E$26,ISBLANK(N3),0)</f>
        <v>2</v>
      </c>
      <c r="P3" s="36" t="s">
        <v>29</v>
      </c>
      <c r="Q3" s="47" cm="1">
        <f t="array" ref="Q3">_xlfn.IFS(P3=Parámetros!$C$27,Parámetros!$E$27,P3=Parámetros!$C$28,Parámetros!$E$28,P3=Parámetros!$C$29,Parámetros!$E$29,ISBLANK(P3),0)</f>
        <v>1</v>
      </c>
      <c r="R3" s="37" t="s">
        <v>57</v>
      </c>
      <c r="S3" s="47" cm="1">
        <f t="array" ref="S3">_xlfn.IFS(R3=Parámetros!$D$4,Parámetros!$E$4,R3=Parámetros!$D$5,Parámetros!$E$5,R3=Parámetros!$D$6,Parámetros!$E$6,R3=Parámetros!$D$7,Parámetros!$E$7,R3=Parámetros!$D$8,Parámetros!$E$8,R3=Parámetros!$D$9,Parámetros!$E$9,R3=Parámetros!$D$10,Parámetros!$E$10,R3=Parámetros!$D$11,Parámetros!$E$11,R3=Parámetros!$D$12,Parámetros!$E$12,R3=Parámetros!$D$13,Parámetros!$E$13,ISBLANK(R3),0)</f>
        <v>2</v>
      </c>
      <c r="T3" s="37" t="s">
        <v>35</v>
      </c>
      <c r="U3" s="47" cm="1">
        <f t="array" ref="U3">_xlfn.IFS(T3=Parámetros!$C$33,Parámetros!$E$33,T3=Parámetros!$C$34,Parámetros!$E$34,T3=Parámetros!$C$35,Parámetros!$E$35,T3=Parámetros!$C$36,Parámetros!$E$36,T3=Parámetros!$C$37,Parámetros!$E$37,ISBLANK(T3),0)</f>
        <v>1</v>
      </c>
      <c r="V3" s="37" t="s">
        <v>38</v>
      </c>
      <c r="W3" s="47" cm="1">
        <f t="array" ref="W3">_xlfn.IFS(V3=Parámetros!$C$38,Parámetros!$E$38,V3=Parámetros!$C$39,Parámetros!$E$39,V3=Parámetros!$C$40,Parámetros!$E$40,ISBLANK(V3),0)</f>
        <v>2</v>
      </c>
      <c r="X3" s="7">
        <f t="shared" ref="X3" si="0">SUM(M3:W3)</f>
        <v>11</v>
      </c>
      <c r="Y3" s="39">
        <f>X3/Parámetros!$E$41</f>
        <v>0.55000000000000004</v>
      </c>
      <c r="Z3" s="7" t="str">
        <f t="shared" ref="Z3" si="1">IF(Y3&lt;=59%,"Baja",IF(Y3&lt;80%,"Media","Alta"))</f>
        <v>Baja</v>
      </c>
      <c r="AA3" s="3"/>
      <c r="AB3" s="7"/>
      <c r="AC3" s="47" cm="1">
        <f t="array" ref="AC3">_xlfn.IFS(AB3=Parámetros!$I$20,Parámetros!$K$20,AB3=Parámetros!$I$21,Parámetros!$K$21,ISBLANK(AB3),0)</f>
        <v>0</v>
      </c>
      <c r="AD3" s="7"/>
      <c r="AE3" s="47" cm="1">
        <f t="array" ref="AE3">_xlfn.IFS(AD3=Parámetros!$I$22,Parámetros!$K$22,AD3=Parámetros!$I$23,Parámetros!$K$23,ISBLANK(AD3),0)</f>
        <v>0</v>
      </c>
      <c r="AF3" s="7"/>
      <c r="AG3" s="47" cm="1">
        <f t="array" ref="AG3">_xlfn.IFS(AF3=Parámetros!$I$24,Parámetros!$K$24,AF3=Parámetros!$I$25,Parámetros!$K$25,AF3=Parámetros!$I$26,Parámetros!$K$26,ISBLANK(AF3),0)</f>
        <v>0</v>
      </c>
      <c r="AH3" s="37"/>
      <c r="AI3" s="47" cm="1">
        <f t="array" ref="AI3">_xlfn.IFS(AH3=Parámetros!$I$27,Parámetros!$K$27,AH3=Parámetros!$I$28,Parámetros!$K$28,AH3=Parámetros!$I$29,Parámetros!$K$29,ISBLANK(AH3),0)</f>
        <v>0</v>
      </c>
      <c r="AJ3" s="7"/>
      <c r="AK3" s="47" cm="1">
        <f t="array" ref="AK3">_xlfn.IFS(AJ3=Parámetros!$I$30,Parámetros!$K$30,AJ3=Parámetros!$I$31,Parámetros!$K$31,AJ3=Parámetros!$I$32,Parámetros!$K$32,AJ3=Parámetros!$I$33,Parámetros!$K$33,ISBLANK(AJ3),0)</f>
        <v>0</v>
      </c>
      <c r="AL3" s="7">
        <f t="shared" ref="AL3" si="2">SUM(AB3:AK3)</f>
        <v>0</v>
      </c>
      <c r="AM3" s="39">
        <f>AL3/Parámetros!$K$34</f>
        <v>0</v>
      </c>
      <c r="AN3" s="7" t="str">
        <f t="shared" ref="AN3" si="3">IF(AM3&lt;=59%,"Baja",IF(AM3&lt;80%,"Media","Alta"))</f>
        <v>Baja</v>
      </c>
      <c r="AP3" s="39">
        <f t="shared" ref="AP3" si="4">(Y3+AM3)/2</f>
        <v>0.27500000000000002</v>
      </c>
      <c r="AQ3" s="7" t="str">
        <f t="shared" ref="AQ3" si="5">IF(AP3&lt;=59%,"Baja",IF(AP3&lt;80%,"Media","Alta"))</f>
        <v>Baja</v>
      </c>
      <c r="AR3" s="41"/>
      <c r="AS3" s="42"/>
    </row>
  </sheetData>
  <conditionalFormatting sqref="X3">
    <cfRule type="colorScale" priority="14">
      <colorScale>
        <cfvo type="num" val="0"/>
        <cfvo type="num" val="12"/>
        <cfvo type="num" val="20"/>
        <color rgb="FFFF0000"/>
        <color rgb="FFFFFF00"/>
        <color rgb="FF00B050"/>
      </colorScale>
    </cfRule>
  </conditionalFormatting>
  <conditionalFormatting sqref="Y3">
    <cfRule type="colorScale" priority="13">
      <colorScale>
        <cfvo type="num" val="0"/>
        <cfvo type="num" val="0.6"/>
        <cfvo type="num" val="1"/>
        <color rgb="FFFF0000"/>
        <color rgb="FFFFFF00"/>
        <color rgb="FF00B050"/>
      </colorScale>
    </cfRule>
  </conditionalFormatting>
  <conditionalFormatting sqref="Z3">
    <cfRule type="cellIs" dxfId="8" priority="10" operator="equal">
      <formula>"Alta"</formula>
    </cfRule>
    <cfRule type="cellIs" dxfId="7" priority="11" operator="equal">
      <formula>"Media"</formula>
    </cfRule>
    <cfRule type="cellIs" dxfId="6" priority="12" operator="equal">
      <formula>"Baja"</formula>
    </cfRule>
  </conditionalFormatting>
  <conditionalFormatting sqref="AN3">
    <cfRule type="cellIs" dxfId="5" priority="7" operator="equal">
      <formula>"Alta"</formula>
    </cfRule>
    <cfRule type="cellIs" dxfId="4" priority="8" operator="equal">
      <formula>"Media"</formula>
    </cfRule>
    <cfRule type="cellIs" dxfId="3" priority="9" operator="equal">
      <formula>"Baja"</formula>
    </cfRule>
  </conditionalFormatting>
  <conditionalFormatting sqref="AL3">
    <cfRule type="colorScale" priority="6">
      <colorScale>
        <cfvo type="num" val="0"/>
        <cfvo type="num" val="12"/>
        <cfvo type="num" val="20"/>
        <color rgb="FFFF0000"/>
        <color rgb="FFFFFF00"/>
        <color rgb="FF00B050"/>
      </colorScale>
    </cfRule>
  </conditionalFormatting>
  <conditionalFormatting sqref="AM3">
    <cfRule type="colorScale" priority="5">
      <colorScale>
        <cfvo type="num" val="0"/>
        <cfvo type="num" val="0.6"/>
        <cfvo type="num" val="1"/>
        <color rgb="FFFF0000"/>
        <color rgb="FFFFFF00"/>
        <color rgb="FF00B050"/>
      </colorScale>
    </cfRule>
  </conditionalFormatting>
  <conditionalFormatting sqref="AP3">
    <cfRule type="colorScale" priority="4">
      <colorScale>
        <cfvo type="num" val="0"/>
        <cfvo type="num" val="0.6"/>
        <cfvo type="num" val="1"/>
        <color rgb="FFFF0000"/>
        <color rgb="FFFFFF00"/>
        <color rgb="FF00B050"/>
      </colorScale>
    </cfRule>
  </conditionalFormatting>
  <conditionalFormatting sqref="AQ3">
    <cfRule type="cellIs" dxfId="2" priority="1" operator="equal">
      <formula>"Alta"</formula>
    </cfRule>
    <cfRule type="cellIs" dxfId="1" priority="2" operator="equal">
      <formula>"Media"</formula>
    </cfRule>
    <cfRule type="cellIs" dxfId="0" priority="3" operator="equal">
      <formula>"Baja"</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xr:uid="{09EFB947-794F-447E-9E6A-6CD5D82DCC36}">
          <x14:formula1>
            <xm:f>Parámetros!$D$4:$D$13</xm:f>
          </x14:formula1>
          <xm:sqref>R3</xm:sqref>
        </x14:dataValidation>
        <x14:dataValidation type="list" allowBlank="1" showInputMessage="1" showErrorMessage="1" xr:uid="{2E58CB3C-AB69-41C4-BF59-A4910C9948DA}">
          <x14:formula1>
            <xm:f>Parámetros!$I$30:$I$33</xm:f>
          </x14:formula1>
          <xm:sqref>AJ3</xm:sqref>
        </x14:dataValidation>
        <x14:dataValidation type="list" allowBlank="1" showInputMessage="1" showErrorMessage="1" xr:uid="{2C93A4D4-179F-4499-800D-485FCC44A30B}">
          <x14:formula1>
            <xm:f>Parámetros!$I$27:$I$29</xm:f>
          </x14:formula1>
          <xm:sqref>AH3</xm:sqref>
        </x14:dataValidation>
        <x14:dataValidation type="list" allowBlank="1" showInputMessage="1" showErrorMessage="1" xr:uid="{3D468A12-FBA8-41A8-AF97-EAC09756B71D}">
          <x14:formula1>
            <xm:f>Parámetros!$I$24:$I$26</xm:f>
          </x14:formula1>
          <xm:sqref>AF3</xm:sqref>
        </x14:dataValidation>
        <x14:dataValidation type="list" allowBlank="1" showInputMessage="1" showErrorMessage="1" xr:uid="{F8079DEE-90B9-419E-A004-9B55EDB72003}">
          <x14:formula1>
            <xm:f>Parámetros!$I$22:$I$23</xm:f>
          </x14:formula1>
          <xm:sqref>AD3</xm:sqref>
        </x14:dataValidation>
        <x14:dataValidation type="list" allowBlank="1" showInputMessage="1" showErrorMessage="1" xr:uid="{984FB328-069D-4D6A-8A01-CFE2567E5256}">
          <x14:formula1>
            <xm:f>Parámetros!$I$20:$I$21</xm:f>
          </x14:formula1>
          <xm:sqref>AB3</xm:sqref>
        </x14:dataValidation>
        <x14:dataValidation type="list" allowBlank="1" showInputMessage="1" showErrorMessage="1" xr:uid="{F03A7F1C-1BC7-4919-8BFE-515EAC7872A4}">
          <x14:formula1>
            <xm:f>Parámetros!$C$38:$C$40</xm:f>
          </x14:formula1>
          <xm:sqref>V3</xm:sqref>
        </x14:dataValidation>
        <x14:dataValidation type="list" allowBlank="1" showInputMessage="1" showErrorMessage="1" xr:uid="{68B22C80-68D2-431C-857B-7B42CDE98BCF}">
          <x14:formula1>
            <xm:f>Parámetros!$C$33:$C$37</xm:f>
          </x14:formula1>
          <xm:sqref>T3</xm:sqref>
        </x14:dataValidation>
        <x14:dataValidation type="list" allowBlank="1" showInputMessage="1" showErrorMessage="1" xr:uid="{FAC1ADDA-6471-42B7-8938-D420EA105E27}">
          <x14:formula1>
            <xm:f>Parámetros!$C$27:$C$29</xm:f>
          </x14:formula1>
          <xm:sqref>P3</xm:sqref>
        </x14:dataValidation>
        <x14:dataValidation type="list" allowBlank="1" showInputMessage="1" showErrorMessage="1" xr:uid="{F5163701-64FB-4BDF-8BFA-3CD6174B7E0B}">
          <x14:formula1>
            <xm:f>Parámetros!$C$23:$C$26</xm:f>
          </x14:formula1>
          <xm:sqref>N3</xm:sqref>
        </x14:dataValidation>
        <x14:dataValidation type="list" allowBlank="1" showInputMessage="1" showErrorMessage="1" xr:uid="{32C0D27F-4633-4202-89C8-6E57DFA0037C}">
          <x14:formula1>
            <xm:f>Parámetros!$C$4:$C$5</xm:f>
          </x14:formula1>
          <xm:sqref>I3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vt:lpstr>
      <vt:lpstr>Parámetros</vt:lpstr>
      <vt:lpstr>Otros -revisar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Soto Restrepo</dc:creator>
  <cp:lastModifiedBy>Laura Cortes Buritica</cp:lastModifiedBy>
  <dcterms:created xsi:type="dcterms:W3CDTF">2015-06-05T18:19:34Z</dcterms:created>
  <dcterms:modified xsi:type="dcterms:W3CDTF">2021-11-25T20:56:16Z</dcterms:modified>
</cp:coreProperties>
</file>